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Valdivia\Box\LEDG\Deals\3. Closed Deals\River Rock Apartment Homes, Salt Lake City, UT, 263 units\HOA (Cedar Pointe)\HOA Financials\Budget\2024\"/>
    </mc:Choice>
  </mc:AlternateContent>
  <xr:revisionPtr revIDLastSave="0" documentId="13_ncr:1_{FD19BBC2-2936-4785-844B-63525DDC35C4}" xr6:coauthVersionLast="47" xr6:coauthVersionMax="47" xr10:uidLastSave="{00000000-0000-0000-0000-000000000000}"/>
  <bookViews>
    <workbookView xWindow="80520" yWindow="-120" windowWidth="29040" windowHeight="15720" xr2:uid="{00000000-000D-0000-FFFF-FFFF00000000}"/>
  </bookViews>
  <sheets>
    <sheet name="2024 Budget" sheetId="1" r:id="rId1"/>
    <sheet name="Mkt Rent-Summary" sheetId="2" r:id="rId2"/>
    <sheet name="Mkt Rent-Base Rent" sheetId="3" r:id="rId3"/>
    <sheet name="Mkt Rent-Reno" sheetId="4" r:id="rId4"/>
    <sheet name="Mkt Rent-Amenities" sheetId="5" r:id="rId5"/>
    <sheet name="Occ-Summary" sheetId="6" r:id="rId6"/>
    <sheet name="Occ-Model-Admin-Down" sheetId="7" r:id="rId7"/>
    <sheet name="Occ-Move In-Out" sheetId="8" r:id="rId8"/>
    <sheet name="Occ-Actual Rent" sheetId="9" r:id="rId9"/>
    <sheet name="Occ-Rental Ded" sheetId="10" r:id="rId10"/>
    <sheet name="Settings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57" i="1" l="1"/>
  <c r="AF157" i="1"/>
  <c r="AD157" i="1"/>
  <c r="AA157" i="1"/>
  <c r="AH157" i="1" s="1"/>
  <c r="AJ157" i="1" s="1"/>
  <c r="Y157" i="1"/>
  <c r="V157" i="1"/>
  <c r="S157" i="1"/>
  <c r="T157" i="1"/>
  <c r="Q157" i="1"/>
  <c r="X157" i="1" s="1"/>
  <c r="AI147" i="1"/>
  <c r="AF147" i="1"/>
  <c r="AD147" i="1"/>
  <c r="AA147" i="1"/>
  <c r="AH147" i="1" s="1"/>
  <c r="AJ147" i="1" s="1"/>
  <c r="Y147" i="1"/>
  <c r="V147" i="1"/>
  <c r="AI144" i="1"/>
  <c r="AF144" i="1"/>
  <c r="AD144" i="1"/>
  <c r="AA144" i="1"/>
  <c r="AH144" i="1" s="1"/>
  <c r="Y144" i="1"/>
  <c r="V144" i="1"/>
  <c r="AI140" i="1"/>
  <c r="AF140" i="1"/>
  <c r="AD140" i="1"/>
  <c r="AA140" i="1"/>
  <c r="AH140" i="1" s="1"/>
  <c r="Y140" i="1"/>
  <c r="V140" i="1"/>
  <c r="T147" i="1"/>
  <c r="T144" i="1"/>
  <c r="T140" i="1"/>
  <c r="Q147" i="1"/>
  <c r="U147" i="1" s="1"/>
  <c r="W147" i="1" s="1"/>
  <c r="Q144" i="1"/>
  <c r="X144" i="1" s="1"/>
  <c r="Q140" i="1"/>
  <c r="X140" i="1" s="1"/>
  <c r="Z140" i="1" s="1"/>
  <c r="AI92" i="1"/>
  <c r="AF92" i="1"/>
  <c r="AD92" i="1"/>
  <c r="AA92" i="1"/>
  <c r="AH92" i="1" s="1"/>
  <c r="T92" i="1"/>
  <c r="V92" i="1"/>
  <c r="Y92" i="1"/>
  <c r="Q92" i="1"/>
  <c r="X92" i="1" s="1"/>
  <c r="AI64" i="1"/>
  <c r="AI61" i="1"/>
  <c r="AD64" i="1"/>
  <c r="AD61" i="1"/>
  <c r="AA64" i="1"/>
  <c r="AE64" i="1" s="1"/>
  <c r="AA61" i="1"/>
  <c r="AH61" i="1" s="1"/>
  <c r="AF64" i="1"/>
  <c r="AF61" i="1"/>
  <c r="Q64" i="1"/>
  <c r="S64" i="1" s="1"/>
  <c r="T64" i="1" s="1"/>
  <c r="Q61" i="1"/>
  <c r="S61" i="1" s="1"/>
  <c r="T61" i="1" s="1"/>
  <c r="V64" i="1"/>
  <c r="V61" i="1"/>
  <c r="Y64" i="1"/>
  <c r="Y61" i="1"/>
  <c r="AI11" i="1"/>
  <c r="AF11" i="1"/>
  <c r="AA11" i="1"/>
  <c r="AC11" i="1" s="1"/>
  <c r="AD11" i="1" s="1"/>
  <c r="Y11" i="1"/>
  <c r="V11" i="1"/>
  <c r="V12" i="1"/>
  <c r="V13" i="1"/>
  <c r="Q11" i="1"/>
  <c r="U11" i="1" s="1"/>
  <c r="AB177" i="1"/>
  <c r="AD177" i="1" s="1"/>
  <c r="R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AI176" i="1"/>
  <c r="AI177" i="1" s="1"/>
  <c r="AF176" i="1"/>
  <c r="AF177" i="1" s="1"/>
  <c r="AD176" i="1"/>
  <c r="AA176" i="1"/>
  <c r="AA177" i="1" s="1"/>
  <c r="Y176" i="1"/>
  <c r="Y177" i="1" s="1"/>
  <c r="V176" i="1"/>
  <c r="V177" i="1" s="1"/>
  <c r="Q176" i="1"/>
  <c r="S176" i="1" s="1"/>
  <c r="T176" i="1" s="1"/>
  <c r="AB173" i="1"/>
  <c r="AD173" i="1" s="1"/>
  <c r="R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AI172" i="1"/>
  <c r="AI173" i="1" s="1"/>
  <c r="AF172" i="1"/>
  <c r="AF173" i="1" s="1"/>
  <c r="AD172" i="1"/>
  <c r="AA172" i="1"/>
  <c r="AC172" i="1" s="1"/>
  <c r="Y172" i="1"/>
  <c r="Y173" i="1" s="1"/>
  <c r="V172" i="1"/>
  <c r="V173" i="1" s="1"/>
  <c r="Q172" i="1"/>
  <c r="U172" i="1" s="1"/>
  <c r="AB169" i="1"/>
  <c r="R169" i="1"/>
  <c r="T169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AI168" i="1"/>
  <c r="AI169" i="1" s="1"/>
  <c r="AF168" i="1"/>
  <c r="AF169" i="1" s="1"/>
  <c r="AA168" i="1"/>
  <c r="AE168" i="1" s="1"/>
  <c r="AE169" i="1" s="1"/>
  <c r="Y168" i="1"/>
  <c r="Y169" i="1" s="1"/>
  <c r="V168" i="1"/>
  <c r="V169" i="1" s="1"/>
  <c r="T168" i="1"/>
  <c r="Q168" i="1"/>
  <c r="S168" i="1" s="1"/>
  <c r="AB165" i="1"/>
  <c r="AD165" i="1" s="1"/>
  <c r="R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AI164" i="1"/>
  <c r="AF164" i="1"/>
  <c r="AD164" i="1"/>
  <c r="AA164" i="1"/>
  <c r="AH164" i="1" s="1"/>
  <c r="Y164" i="1"/>
  <c r="V164" i="1"/>
  <c r="Q164" i="1"/>
  <c r="AI163" i="1"/>
  <c r="AF163" i="1"/>
  <c r="AD163" i="1"/>
  <c r="AA163" i="1"/>
  <c r="AE163" i="1" s="1"/>
  <c r="Y163" i="1"/>
  <c r="V163" i="1"/>
  <c r="Q163" i="1"/>
  <c r="S163" i="1" s="1"/>
  <c r="T163" i="1" s="1"/>
  <c r="AI162" i="1"/>
  <c r="AF162" i="1"/>
  <c r="AD162" i="1"/>
  <c r="AA162" i="1"/>
  <c r="AC162" i="1" s="1"/>
  <c r="Y162" i="1"/>
  <c r="V162" i="1"/>
  <c r="Q162" i="1"/>
  <c r="U162" i="1" s="1"/>
  <c r="AI161" i="1"/>
  <c r="AF161" i="1"/>
  <c r="AD161" i="1"/>
  <c r="AA161" i="1"/>
  <c r="AE161" i="1" s="1"/>
  <c r="Y161" i="1"/>
  <c r="V161" i="1"/>
  <c r="Q161" i="1"/>
  <c r="S161" i="1" s="1"/>
  <c r="T161" i="1" s="1"/>
  <c r="AI160" i="1"/>
  <c r="AF160" i="1"/>
  <c r="AD160" i="1"/>
  <c r="AA160" i="1"/>
  <c r="AH160" i="1" s="1"/>
  <c r="Y160" i="1"/>
  <c r="V160" i="1"/>
  <c r="Q160" i="1"/>
  <c r="AI159" i="1"/>
  <c r="AF159" i="1"/>
  <c r="AD159" i="1"/>
  <c r="AA159" i="1"/>
  <c r="AE159" i="1" s="1"/>
  <c r="Y159" i="1"/>
  <c r="V159" i="1"/>
  <c r="Q159" i="1"/>
  <c r="S159" i="1" s="1"/>
  <c r="T159" i="1" s="1"/>
  <c r="AI158" i="1"/>
  <c r="AF158" i="1"/>
  <c r="AD158" i="1"/>
  <c r="AA158" i="1"/>
  <c r="AC158" i="1" s="1"/>
  <c r="Y158" i="1"/>
  <c r="V158" i="1"/>
  <c r="Q158" i="1"/>
  <c r="U158" i="1" s="1"/>
  <c r="AI156" i="1"/>
  <c r="AF156" i="1"/>
  <c r="AD156" i="1"/>
  <c r="AA156" i="1"/>
  <c r="AE156" i="1" s="1"/>
  <c r="Y156" i="1"/>
  <c r="V156" i="1"/>
  <c r="Q156" i="1"/>
  <c r="S156" i="1" s="1"/>
  <c r="T156" i="1" s="1"/>
  <c r="AI155" i="1"/>
  <c r="AF155" i="1"/>
  <c r="AD155" i="1"/>
  <c r="AA155" i="1"/>
  <c r="AH155" i="1" s="1"/>
  <c r="Y155" i="1"/>
  <c r="V155" i="1"/>
  <c r="Q155" i="1"/>
  <c r="AI154" i="1"/>
  <c r="AF154" i="1"/>
  <c r="AD154" i="1"/>
  <c r="AA154" i="1"/>
  <c r="AE154" i="1" s="1"/>
  <c r="Y154" i="1"/>
  <c r="V154" i="1"/>
  <c r="Q154" i="1"/>
  <c r="S154" i="1" s="1"/>
  <c r="T154" i="1" s="1"/>
  <c r="AI153" i="1"/>
  <c r="AF153" i="1"/>
  <c r="AD153" i="1"/>
  <c r="AA153" i="1"/>
  <c r="AC153" i="1" s="1"/>
  <c r="Y153" i="1"/>
  <c r="V153" i="1"/>
  <c r="Q153" i="1"/>
  <c r="U153" i="1" s="1"/>
  <c r="AB150" i="1"/>
  <c r="R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E179" i="1" s="1"/>
  <c r="AI149" i="1"/>
  <c r="AF149" i="1"/>
  <c r="AD149" i="1"/>
  <c r="AA149" i="1"/>
  <c r="AE149" i="1" s="1"/>
  <c r="Y149" i="1"/>
  <c r="V149" i="1"/>
  <c r="Q149" i="1"/>
  <c r="S149" i="1" s="1"/>
  <c r="T149" i="1" s="1"/>
  <c r="AI148" i="1"/>
  <c r="AF148" i="1"/>
  <c r="AD148" i="1"/>
  <c r="AA148" i="1"/>
  <c r="AH148" i="1" s="1"/>
  <c r="Y148" i="1"/>
  <c r="V148" i="1"/>
  <c r="Q148" i="1"/>
  <c r="AI146" i="1"/>
  <c r="AF146" i="1"/>
  <c r="AD146" i="1"/>
  <c r="AA146" i="1"/>
  <c r="AE146" i="1" s="1"/>
  <c r="Y146" i="1"/>
  <c r="V146" i="1"/>
  <c r="Q146" i="1"/>
  <c r="S146" i="1" s="1"/>
  <c r="T146" i="1" s="1"/>
  <c r="AI145" i="1"/>
  <c r="AF145" i="1"/>
  <c r="AA145" i="1"/>
  <c r="AC145" i="1" s="1"/>
  <c r="AD145" i="1" s="1"/>
  <c r="Y145" i="1"/>
  <c r="V145" i="1"/>
  <c r="Q145" i="1"/>
  <c r="U145" i="1" s="1"/>
  <c r="AI143" i="1"/>
  <c r="AF143" i="1"/>
  <c r="AD143" i="1"/>
  <c r="AA143" i="1"/>
  <c r="AE143" i="1" s="1"/>
  <c r="Y143" i="1"/>
  <c r="V143" i="1"/>
  <c r="Q143" i="1"/>
  <c r="X143" i="1" s="1"/>
  <c r="AI142" i="1"/>
  <c r="AF142" i="1"/>
  <c r="AA142" i="1"/>
  <c r="AH142" i="1" s="1"/>
  <c r="Y142" i="1"/>
  <c r="V142" i="1"/>
  <c r="Q142" i="1"/>
  <c r="AI141" i="1"/>
  <c r="AF141" i="1"/>
  <c r="AD141" i="1"/>
  <c r="AA141" i="1"/>
  <c r="AE141" i="1" s="1"/>
  <c r="Y141" i="1"/>
  <c r="V141" i="1"/>
  <c r="Q141" i="1"/>
  <c r="S141" i="1" s="1"/>
  <c r="T141" i="1" s="1"/>
  <c r="AI139" i="1"/>
  <c r="AF139" i="1"/>
  <c r="AD139" i="1"/>
  <c r="AA139" i="1"/>
  <c r="AC139" i="1" s="1"/>
  <c r="Y139" i="1"/>
  <c r="V139" i="1"/>
  <c r="Q139" i="1"/>
  <c r="U139" i="1" s="1"/>
  <c r="AI138" i="1"/>
  <c r="AF138" i="1"/>
  <c r="AA138" i="1"/>
  <c r="AE138" i="1" s="1"/>
  <c r="Y138" i="1"/>
  <c r="V138" i="1"/>
  <c r="Q138" i="1"/>
  <c r="S138" i="1" s="1"/>
  <c r="T138" i="1" s="1"/>
  <c r="AI137" i="1"/>
  <c r="AF137" i="1"/>
  <c r="AD137" i="1"/>
  <c r="AA137" i="1"/>
  <c r="AH137" i="1" s="1"/>
  <c r="Y137" i="1"/>
  <c r="V137" i="1"/>
  <c r="Q137" i="1"/>
  <c r="AB128" i="1"/>
  <c r="R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AI126" i="1"/>
  <c r="AI128" i="1" s="1"/>
  <c r="AF126" i="1"/>
  <c r="AF128" i="1" s="1"/>
  <c r="AA126" i="1"/>
  <c r="AA128" i="1" s="1"/>
  <c r="Y126" i="1"/>
  <c r="Y128" i="1" s="1"/>
  <c r="V126" i="1"/>
  <c r="V128" i="1" s="1"/>
  <c r="Q126" i="1"/>
  <c r="S126" i="1" s="1"/>
  <c r="T126" i="1" s="1"/>
  <c r="AB123" i="1"/>
  <c r="R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AI122" i="1"/>
  <c r="AF122" i="1"/>
  <c r="AA122" i="1"/>
  <c r="AC122" i="1" s="1"/>
  <c r="AD122" i="1" s="1"/>
  <c r="Y122" i="1"/>
  <c r="V122" i="1"/>
  <c r="T122" i="1"/>
  <c r="Q122" i="1"/>
  <c r="U122" i="1" s="1"/>
  <c r="AI121" i="1"/>
  <c r="AF121" i="1"/>
  <c r="AA121" i="1"/>
  <c r="AE121" i="1" s="1"/>
  <c r="Y121" i="1"/>
  <c r="V121" i="1"/>
  <c r="T121" i="1"/>
  <c r="Q121" i="1"/>
  <c r="U121" i="1" s="1"/>
  <c r="AI120" i="1"/>
  <c r="AF120" i="1"/>
  <c r="AD120" i="1"/>
  <c r="AA120" i="1"/>
  <c r="Y120" i="1"/>
  <c r="V120" i="1"/>
  <c r="Q120" i="1"/>
  <c r="AI119" i="1"/>
  <c r="AF119" i="1"/>
  <c r="AD119" i="1"/>
  <c r="AA119" i="1"/>
  <c r="AE119" i="1" s="1"/>
  <c r="Y119" i="1"/>
  <c r="V119" i="1"/>
  <c r="Q119" i="1"/>
  <c r="X119" i="1" s="1"/>
  <c r="AI117" i="1"/>
  <c r="AF117" i="1"/>
  <c r="AD117" i="1"/>
  <c r="AA117" i="1"/>
  <c r="AE117" i="1" s="1"/>
  <c r="Y117" i="1"/>
  <c r="V117" i="1"/>
  <c r="Q117" i="1"/>
  <c r="S117" i="1" s="1"/>
  <c r="T117" i="1" s="1"/>
  <c r="AB114" i="1"/>
  <c r="R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AI113" i="1"/>
  <c r="AF113" i="1"/>
  <c r="AD113" i="1"/>
  <c r="AA113" i="1"/>
  <c r="AE113" i="1" s="1"/>
  <c r="Y113" i="1"/>
  <c r="V113" i="1"/>
  <c r="Q113" i="1"/>
  <c r="S113" i="1" s="1"/>
  <c r="T113" i="1" s="1"/>
  <c r="AI112" i="1"/>
  <c r="AF112" i="1"/>
  <c r="AD112" i="1"/>
  <c r="AA112" i="1"/>
  <c r="AE112" i="1" s="1"/>
  <c r="Y112" i="1"/>
  <c r="V112" i="1"/>
  <c r="Q112" i="1"/>
  <c r="S112" i="1" s="1"/>
  <c r="T112" i="1" s="1"/>
  <c r="AI111" i="1"/>
  <c r="AF111" i="1"/>
  <c r="AD111" i="1"/>
  <c r="AA111" i="1"/>
  <c r="AE111" i="1" s="1"/>
  <c r="Y111" i="1"/>
  <c r="V111" i="1"/>
  <c r="Q111" i="1"/>
  <c r="S111" i="1" s="1"/>
  <c r="T111" i="1" s="1"/>
  <c r="AI110" i="1"/>
  <c r="AF110" i="1"/>
  <c r="AD110" i="1"/>
  <c r="AA110" i="1"/>
  <c r="AE110" i="1" s="1"/>
  <c r="Y110" i="1"/>
  <c r="V110" i="1"/>
  <c r="Q110" i="1"/>
  <c r="AI109" i="1"/>
  <c r="AF109" i="1"/>
  <c r="AD109" i="1"/>
  <c r="AA109" i="1"/>
  <c r="AC109" i="1" s="1"/>
  <c r="Y109" i="1"/>
  <c r="V109" i="1"/>
  <c r="Q109" i="1"/>
  <c r="S109" i="1" s="1"/>
  <c r="T109" i="1" s="1"/>
  <c r="AI108" i="1"/>
  <c r="AF108" i="1"/>
  <c r="AA108" i="1"/>
  <c r="Y108" i="1"/>
  <c r="V108" i="1"/>
  <c r="Q108" i="1"/>
  <c r="U108" i="1" s="1"/>
  <c r="AI107" i="1"/>
  <c r="AF107" i="1"/>
  <c r="AA107" i="1"/>
  <c r="AC107" i="1" s="1"/>
  <c r="AD107" i="1" s="1"/>
  <c r="Y107" i="1"/>
  <c r="V107" i="1"/>
  <c r="Q107" i="1"/>
  <c r="U107" i="1" s="1"/>
  <c r="AI106" i="1"/>
  <c r="AF106" i="1"/>
  <c r="AD106" i="1"/>
  <c r="AA106" i="1"/>
  <c r="Y106" i="1"/>
  <c r="V106" i="1"/>
  <c r="Q106" i="1"/>
  <c r="U106" i="1" s="1"/>
  <c r="AI105" i="1"/>
  <c r="AF105" i="1"/>
  <c r="AA105" i="1"/>
  <c r="AC105" i="1" s="1"/>
  <c r="AD105" i="1" s="1"/>
  <c r="Y105" i="1"/>
  <c r="V105" i="1"/>
  <c r="Q105" i="1"/>
  <c r="X105" i="1" s="1"/>
  <c r="AI104" i="1"/>
  <c r="AF104" i="1"/>
  <c r="AA104" i="1"/>
  <c r="Y104" i="1"/>
  <c r="V104" i="1"/>
  <c r="Q104" i="1"/>
  <c r="U104" i="1" s="1"/>
  <c r="AB101" i="1"/>
  <c r="AD101" i="1" s="1"/>
  <c r="R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AI100" i="1"/>
  <c r="AF100" i="1"/>
  <c r="AD100" i="1"/>
  <c r="AA100" i="1"/>
  <c r="AC100" i="1" s="1"/>
  <c r="Y100" i="1"/>
  <c r="V100" i="1"/>
  <c r="Q100" i="1"/>
  <c r="U100" i="1" s="1"/>
  <c r="AI99" i="1"/>
  <c r="AF99" i="1"/>
  <c r="AD99" i="1"/>
  <c r="AA99" i="1"/>
  <c r="AC99" i="1" s="1"/>
  <c r="Y99" i="1"/>
  <c r="V99" i="1"/>
  <c r="Q99" i="1"/>
  <c r="U99" i="1" s="1"/>
  <c r="AI98" i="1"/>
  <c r="AF98" i="1"/>
  <c r="AD98" i="1"/>
  <c r="AA98" i="1"/>
  <c r="AC98" i="1" s="1"/>
  <c r="Y98" i="1"/>
  <c r="V98" i="1"/>
  <c r="Q98" i="1"/>
  <c r="X98" i="1" s="1"/>
  <c r="AB95" i="1"/>
  <c r="R95" i="1"/>
  <c r="P95" i="1"/>
  <c r="O95" i="1"/>
  <c r="N95" i="1"/>
  <c r="M95" i="1"/>
  <c r="L95" i="1"/>
  <c r="K95" i="1"/>
  <c r="J95" i="1"/>
  <c r="I95" i="1"/>
  <c r="H95" i="1"/>
  <c r="G95" i="1"/>
  <c r="F95" i="1"/>
  <c r="E95" i="1"/>
  <c r="AI94" i="1"/>
  <c r="AF94" i="1"/>
  <c r="AA94" i="1"/>
  <c r="Y94" i="1"/>
  <c r="V94" i="1"/>
  <c r="Q94" i="1"/>
  <c r="U94" i="1" s="1"/>
  <c r="AI93" i="1"/>
  <c r="AF93" i="1"/>
  <c r="AA93" i="1"/>
  <c r="AC93" i="1" s="1"/>
  <c r="AD93" i="1" s="1"/>
  <c r="Y93" i="1"/>
  <c r="V93" i="1"/>
  <c r="Q93" i="1"/>
  <c r="AI91" i="1"/>
  <c r="AF91" i="1"/>
  <c r="AD91" i="1"/>
  <c r="AA91" i="1"/>
  <c r="Y91" i="1"/>
  <c r="V91" i="1"/>
  <c r="Q91" i="1"/>
  <c r="U91" i="1" s="1"/>
  <c r="AI90" i="1"/>
  <c r="AF90" i="1"/>
  <c r="AA90" i="1"/>
  <c r="AH90" i="1" s="1"/>
  <c r="Y90" i="1"/>
  <c r="V90" i="1"/>
  <c r="Q90" i="1"/>
  <c r="X90" i="1" s="1"/>
  <c r="AI89" i="1"/>
  <c r="AF89" i="1"/>
  <c r="AA89" i="1"/>
  <c r="Y89" i="1"/>
  <c r="V89" i="1"/>
  <c r="Q89" i="1"/>
  <c r="U89" i="1" s="1"/>
  <c r="AI88" i="1"/>
  <c r="AF88" i="1"/>
  <c r="AA88" i="1"/>
  <c r="AC88" i="1" s="1"/>
  <c r="AD88" i="1" s="1"/>
  <c r="Y88" i="1"/>
  <c r="V88" i="1"/>
  <c r="Q88" i="1"/>
  <c r="AI87" i="1"/>
  <c r="AF87" i="1"/>
  <c r="AA87" i="1"/>
  <c r="AC87" i="1" s="1"/>
  <c r="AD87" i="1" s="1"/>
  <c r="Y87" i="1"/>
  <c r="V87" i="1"/>
  <c r="Q87" i="1"/>
  <c r="U87" i="1" s="1"/>
  <c r="AI86" i="1"/>
  <c r="AF86" i="1"/>
  <c r="AA86" i="1"/>
  <c r="AE86" i="1" s="1"/>
  <c r="Y86" i="1"/>
  <c r="V86" i="1"/>
  <c r="Q86" i="1"/>
  <c r="X86" i="1" s="1"/>
  <c r="AI85" i="1"/>
  <c r="AF85" i="1"/>
  <c r="AA85" i="1"/>
  <c r="Y85" i="1"/>
  <c r="V85" i="1"/>
  <c r="Q85" i="1"/>
  <c r="X85" i="1" s="1"/>
  <c r="AI84" i="1"/>
  <c r="AF84" i="1"/>
  <c r="AA84" i="1"/>
  <c r="AC84" i="1" s="1"/>
  <c r="AD84" i="1" s="1"/>
  <c r="Y84" i="1"/>
  <c r="V84" i="1"/>
  <c r="Q84" i="1"/>
  <c r="AI83" i="1"/>
  <c r="AF83" i="1"/>
  <c r="AA83" i="1"/>
  <c r="Y83" i="1"/>
  <c r="V83" i="1"/>
  <c r="Q83" i="1"/>
  <c r="U83" i="1" s="1"/>
  <c r="AI82" i="1"/>
  <c r="AF82" i="1"/>
  <c r="AA82" i="1"/>
  <c r="AE82" i="1" s="1"/>
  <c r="Y82" i="1"/>
  <c r="V82" i="1"/>
  <c r="Q82" i="1"/>
  <c r="X82" i="1" s="1"/>
  <c r="AI81" i="1"/>
  <c r="AF81" i="1"/>
  <c r="AD81" i="1"/>
  <c r="AA81" i="1"/>
  <c r="Y81" i="1"/>
  <c r="V81" i="1"/>
  <c r="Q81" i="1"/>
  <c r="U81" i="1" s="1"/>
  <c r="AI80" i="1"/>
  <c r="AF80" i="1"/>
  <c r="AA80" i="1"/>
  <c r="AC80" i="1" s="1"/>
  <c r="AD80" i="1" s="1"/>
  <c r="Y80" i="1"/>
  <c r="V80" i="1"/>
  <c r="Q80" i="1"/>
  <c r="U80" i="1" s="1"/>
  <c r="AI79" i="1"/>
  <c r="AF79" i="1"/>
  <c r="AD79" i="1"/>
  <c r="AA79" i="1"/>
  <c r="Y79" i="1"/>
  <c r="V79" i="1"/>
  <c r="Q79" i="1"/>
  <c r="U79" i="1" s="1"/>
  <c r="AB76" i="1"/>
  <c r="R76" i="1"/>
  <c r="P76" i="1"/>
  <c r="O76" i="1"/>
  <c r="N76" i="1"/>
  <c r="M76" i="1"/>
  <c r="L76" i="1"/>
  <c r="K76" i="1"/>
  <c r="J76" i="1"/>
  <c r="I76" i="1"/>
  <c r="H76" i="1"/>
  <c r="G76" i="1"/>
  <c r="F76" i="1"/>
  <c r="E76" i="1"/>
  <c r="AI75" i="1"/>
  <c r="AF75" i="1"/>
  <c r="AA75" i="1"/>
  <c r="AH75" i="1" s="1"/>
  <c r="Y75" i="1"/>
  <c r="V75" i="1"/>
  <c r="Q75" i="1"/>
  <c r="X75" i="1" s="1"/>
  <c r="AI74" i="1"/>
  <c r="AF74" i="1"/>
  <c r="AD74" i="1"/>
  <c r="AA74" i="1"/>
  <c r="Y74" i="1"/>
  <c r="V74" i="1"/>
  <c r="Q74" i="1"/>
  <c r="AB71" i="1"/>
  <c r="R71" i="1"/>
  <c r="P71" i="1"/>
  <c r="O71" i="1"/>
  <c r="N71" i="1"/>
  <c r="M71" i="1"/>
  <c r="L71" i="1"/>
  <c r="K71" i="1"/>
  <c r="J71" i="1"/>
  <c r="I71" i="1"/>
  <c r="H71" i="1"/>
  <c r="G71" i="1"/>
  <c r="F71" i="1"/>
  <c r="E71" i="1"/>
  <c r="AI70" i="1"/>
  <c r="AF70" i="1"/>
  <c r="AD70" i="1"/>
  <c r="AA70" i="1"/>
  <c r="AC70" i="1" s="1"/>
  <c r="Y70" i="1"/>
  <c r="V70" i="1"/>
  <c r="Q70" i="1"/>
  <c r="AI69" i="1"/>
  <c r="AF69" i="1"/>
  <c r="AA69" i="1"/>
  <c r="Y69" i="1"/>
  <c r="V69" i="1"/>
  <c r="Q69" i="1"/>
  <c r="U69" i="1" s="1"/>
  <c r="AI68" i="1"/>
  <c r="AF68" i="1"/>
  <c r="AA68" i="1"/>
  <c r="AH68" i="1" s="1"/>
  <c r="Y68" i="1"/>
  <c r="V68" i="1"/>
  <c r="Q68" i="1"/>
  <c r="U68" i="1" s="1"/>
  <c r="AI67" i="1"/>
  <c r="AF67" i="1"/>
  <c r="AA67" i="1"/>
  <c r="AH67" i="1" s="1"/>
  <c r="Y67" i="1"/>
  <c r="V67" i="1"/>
  <c r="Q67" i="1"/>
  <c r="U67" i="1" s="1"/>
  <c r="AI66" i="1"/>
  <c r="AF66" i="1"/>
  <c r="AA66" i="1"/>
  <c r="AC66" i="1" s="1"/>
  <c r="AD66" i="1" s="1"/>
  <c r="Y66" i="1"/>
  <c r="V66" i="1"/>
  <c r="Q66" i="1"/>
  <c r="S66" i="1" s="1"/>
  <c r="T66" i="1" s="1"/>
  <c r="AI65" i="1"/>
  <c r="AF65" i="1"/>
  <c r="AA65" i="1"/>
  <c r="Y65" i="1"/>
  <c r="V65" i="1"/>
  <c r="Q65" i="1"/>
  <c r="U65" i="1" s="1"/>
  <c r="AI63" i="1"/>
  <c r="AF63" i="1"/>
  <c r="AA63" i="1"/>
  <c r="AE63" i="1" s="1"/>
  <c r="Y63" i="1"/>
  <c r="V63" i="1"/>
  <c r="Q63" i="1"/>
  <c r="U63" i="1" s="1"/>
  <c r="AI62" i="1"/>
  <c r="AF62" i="1"/>
  <c r="AD62" i="1"/>
  <c r="AA62" i="1"/>
  <c r="AH62" i="1" s="1"/>
  <c r="Y62" i="1"/>
  <c r="V62" i="1"/>
  <c r="Q62" i="1"/>
  <c r="U62" i="1" s="1"/>
  <c r="AI60" i="1"/>
  <c r="AF60" i="1"/>
  <c r="AA60" i="1"/>
  <c r="AC60" i="1" s="1"/>
  <c r="AD60" i="1" s="1"/>
  <c r="Y60" i="1"/>
  <c r="V60" i="1"/>
  <c r="Q60" i="1"/>
  <c r="X60" i="1" s="1"/>
  <c r="AI59" i="1"/>
  <c r="AF59" i="1"/>
  <c r="AD59" i="1"/>
  <c r="AA59" i="1"/>
  <c r="AC59" i="1" s="1"/>
  <c r="Y59" i="1"/>
  <c r="V59" i="1"/>
  <c r="Q59" i="1"/>
  <c r="X59" i="1" s="1"/>
  <c r="AI58" i="1"/>
  <c r="AF58" i="1"/>
  <c r="AA58" i="1"/>
  <c r="AH58" i="1" s="1"/>
  <c r="Y58" i="1"/>
  <c r="V58" i="1"/>
  <c r="Q58" i="1"/>
  <c r="AI57" i="1"/>
  <c r="AF57" i="1"/>
  <c r="AD57" i="1"/>
  <c r="AA57" i="1"/>
  <c r="AC57" i="1" s="1"/>
  <c r="Y57" i="1"/>
  <c r="V57" i="1"/>
  <c r="Q57" i="1"/>
  <c r="U57" i="1" s="1"/>
  <c r="AI56" i="1"/>
  <c r="AF56" i="1"/>
  <c r="AD56" i="1"/>
  <c r="AA56" i="1"/>
  <c r="Y56" i="1"/>
  <c r="V56" i="1"/>
  <c r="Q56" i="1"/>
  <c r="U56" i="1" s="1"/>
  <c r="AI55" i="1"/>
  <c r="AF55" i="1"/>
  <c r="AA55" i="1"/>
  <c r="AC55" i="1" s="1"/>
  <c r="AD55" i="1" s="1"/>
  <c r="Y55" i="1"/>
  <c r="V55" i="1"/>
  <c r="Q55" i="1"/>
  <c r="U55" i="1" s="1"/>
  <c r="AI54" i="1"/>
  <c r="AF54" i="1"/>
  <c r="AA54" i="1"/>
  <c r="AC54" i="1" s="1"/>
  <c r="AD54" i="1" s="1"/>
  <c r="Y54" i="1"/>
  <c r="V54" i="1"/>
  <c r="Q54" i="1"/>
  <c r="U54" i="1" s="1"/>
  <c r="AI53" i="1"/>
  <c r="AF53" i="1"/>
  <c r="AA53" i="1"/>
  <c r="AC53" i="1" s="1"/>
  <c r="AD53" i="1" s="1"/>
  <c r="Y53" i="1"/>
  <c r="V53" i="1"/>
  <c r="Q53" i="1"/>
  <c r="U53" i="1" s="1"/>
  <c r="AI52" i="1"/>
  <c r="AF52" i="1"/>
  <c r="AA52" i="1"/>
  <c r="AC52" i="1" s="1"/>
  <c r="AD52" i="1" s="1"/>
  <c r="Y52" i="1"/>
  <c r="V52" i="1"/>
  <c r="Q52" i="1"/>
  <c r="S52" i="1" s="1"/>
  <c r="T52" i="1" s="1"/>
  <c r="AI51" i="1"/>
  <c r="AF51" i="1"/>
  <c r="AD51" i="1"/>
  <c r="AA51" i="1"/>
  <c r="AC51" i="1" s="1"/>
  <c r="Y51" i="1"/>
  <c r="V51" i="1"/>
  <c r="Q51" i="1"/>
  <c r="S51" i="1" s="1"/>
  <c r="T51" i="1" s="1"/>
  <c r="AB48" i="1"/>
  <c r="R48" i="1"/>
  <c r="P48" i="1"/>
  <c r="O48" i="1"/>
  <c r="N48" i="1"/>
  <c r="M48" i="1"/>
  <c r="L48" i="1"/>
  <c r="K48" i="1"/>
  <c r="J48" i="1"/>
  <c r="I48" i="1"/>
  <c r="H48" i="1"/>
  <c r="G48" i="1"/>
  <c r="F48" i="1"/>
  <c r="E48" i="1"/>
  <c r="AI47" i="1"/>
  <c r="AF47" i="1"/>
  <c r="AA47" i="1"/>
  <c r="AH47" i="1" s="1"/>
  <c r="Y47" i="1"/>
  <c r="V47" i="1"/>
  <c r="Q47" i="1"/>
  <c r="S47" i="1" s="1"/>
  <c r="T47" i="1" s="1"/>
  <c r="AI46" i="1"/>
  <c r="AF46" i="1"/>
  <c r="AA46" i="1"/>
  <c r="AH46" i="1" s="1"/>
  <c r="Y46" i="1"/>
  <c r="V46" i="1"/>
  <c r="Q46" i="1"/>
  <c r="S46" i="1" s="1"/>
  <c r="T46" i="1" s="1"/>
  <c r="AI45" i="1"/>
  <c r="AF45" i="1"/>
  <c r="AA45" i="1"/>
  <c r="AH45" i="1" s="1"/>
  <c r="Y45" i="1"/>
  <c r="V45" i="1"/>
  <c r="Q45" i="1"/>
  <c r="U45" i="1" s="1"/>
  <c r="AI44" i="1"/>
  <c r="AF44" i="1"/>
  <c r="AA44" i="1"/>
  <c r="Y44" i="1"/>
  <c r="V44" i="1"/>
  <c r="Q44" i="1"/>
  <c r="S44" i="1" s="1"/>
  <c r="T44" i="1" s="1"/>
  <c r="AI43" i="1"/>
  <c r="AF43" i="1"/>
  <c r="AA43" i="1"/>
  <c r="AH43" i="1" s="1"/>
  <c r="Y43" i="1"/>
  <c r="V43" i="1"/>
  <c r="T43" i="1"/>
  <c r="Q43" i="1"/>
  <c r="S43" i="1" s="1"/>
  <c r="AI42" i="1"/>
  <c r="AF42" i="1"/>
  <c r="AD42" i="1"/>
  <c r="AA42" i="1"/>
  <c r="AH42" i="1" s="1"/>
  <c r="Y42" i="1"/>
  <c r="V42" i="1"/>
  <c r="Q42" i="1"/>
  <c r="S42" i="1" s="1"/>
  <c r="T42" i="1" s="1"/>
  <c r="AI41" i="1"/>
  <c r="AF41" i="1"/>
  <c r="AA41" i="1"/>
  <c r="AC41" i="1" s="1"/>
  <c r="AD41" i="1" s="1"/>
  <c r="Y41" i="1"/>
  <c r="V41" i="1"/>
  <c r="Q41" i="1"/>
  <c r="X41" i="1" s="1"/>
  <c r="AI40" i="1"/>
  <c r="AF40" i="1"/>
  <c r="AA40" i="1"/>
  <c r="AC40" i="1" s="1"/>
  <c r="AD40" i="1" s="1"/>
  <c r="Y40" i="1"/>
  <c r="V40" i="1"/>
  <c r="Q40" i="1"/>
  <c r="AI39" i="1"/>
  <c r="AF39" i="1"/>
  <c r="AA39" i="1"/>
  <c r="AH39" i="1" s="1"/>
  <c r="Y39" i="1"/>
  <c r="V39" i="1"/>
  <c r="Q39" i="1"/>
  <c r="AB36" i="1"/>
  <c r="R36" i="1"/>
  <c r="P36" i="1"/>
  <c r="O36" i="1"/>
  <c r="N36" i="1"/>
  <c r="M36" i="1"/>
  <c r="L36" i="1"/>
  <c r="K36" i="1"/>
  <c r="J36" i="1"/>
  <c r="I36" i="1"/>
  <c r="H36" i="1"/>
  <c r="G36" i="1"/>
  <c r="F36" i="1"/>
  <c r="E36" i="1"/>
  <c r="AI35" i="1"/>
  <c r="AF35" i="1"/>
  <c r="AA35" i="1"/>
  <c r="AH35" i="1" s="1"/>
  <c r="Y35" i="1"/>
  <c r="V35" i="1"/>
  <c r="Q35" i="1"/>
  <c r="X35" i="1" s="1"/>
  <c r="AI34" i="1"/>
  <c r="AF34" i="1"/>
  <c r="AA34" i="1"/>
  <c r="AH34" i="1" s="1"/>
  <c r="Y34" i="1"/>
  <c r="V34" i="1"/>
  <c r="Q34" i="1"/>
  <c r="AI33" i="1"/>
  <c r="AF33" i="1"/>
  <c r="AA33" i="1"/>
  <c r="AH33" i="1" s="1"/>
  <c r="Y33" i="1"/>
  <c r="V33" i="1"/>
  <c r="Q33" i="1"/>
  <c r="AI32" i="1"/>
  <c r="AF32" i="1"/>
  <c r="AA32" i="1"/>
  <c r="AH32" i="1" s="1"/>
  <c r="Y32" i="1"/>
  <c r="V32" i="1"/>
  <c r="Q32" i="1"/>
  <c r="S32" i="1" s="1"/>
  <c r="T32" i="1" s="1"/>
  <c r="AI31" i="1"/>
  <c r="AF31" i="1"/>
  <c r="AA31" i="1"/>
  <c r="AH31" i="1" s="1"/>
  <c r="Y31" i="1"/>
  <c r="V31" i="1"/>
  <c r="Q31" i="1"/>
  <c r="AB25" i="1"/>
  <c r="AD25" i="1" s="1"/>
  <c r="R25" i="1"/>
  <c r="P25" i="1"/>
  <c r="O25" i="1"/>
  <c r="N25" i="1"/>
  <c r="M25" i="1"/>
  <c r="L25" i="1"/>
  <c r="K25" i="1"/>
  <c r="J25" i="1"/>
  <c r="I25" i="1"/>
  <c r="H25" i="1"/>
  <c r="G25" i="1"/>
  <c r="F25" i="1"/>
  <c r="E25" i="1"/>
  <c r="AI24" i="1"/>
  <c r="AI25" i="1" s="1"/>
  <c r="AF24" i="1"/>
  <c r="AF25" i="1" s="1"/>
  <c r="AD24" i="1"/>
  <c r="AA24" i="1"/>
  <c r="AE24" i="1" s="1"/>
  <c r="AE25" i="1" s="1"/>
  <c r="Y24" i="1"/>
  <c r="Y25" i="1" s="1"/>
  <c r="V24" i="1"/>
  <c r="V25" i="1" s="1"/>
  <c r="Q24" i="1"/>
  <c r="AB21" i="1"/>
  <c r="R21" i="1"/>
  <c r="P21" i="1"/>
  <c r="O21" i="1"/>
  <c r="N21" i="1"/>
  <c r="M21" i="1"/>
  <c r="L21" i="1"/>
  <c r="K21" i="1"/>
  <c r="J21" i="1"/>
  <c r="I21" i="1"/>
  <c r="H21" i="1"/>
  <c r="G21" i="1"/>
  <c r="F21" i="1"/>
  <c r="E21" i="1"/>
  <c r="AI20" i="1"/>
  <c r="AF20" i="1"/>
  <c r="AD20" i="1"/>
  <c r="AA20" i="1"/>
  <c r="AC20" i="1" s="1"/>
  <c r="Y20" i="1"/>
  <c r="V20" i="1"/>
  <c r="Q20" i="1"/>
  <c r="U20" i="1" s="1"/>
  <c r="AI19" i="1"/>
  <c r="AF19" i="1"/>
  <c r="AD19" i="1"/>
  <c r="AA19" i="1"/>
  <c r="AH19" i="1" s="1"/>
  <c r="Y19" i="1"/>
  <c r="V19" i="1"/>
  <c r="Q19" i="1"/>
  <c r="U19" i="1" s="1"/>
  <c r="AI18" i="1"/>
  <c r="AF18" i="1"/>
  <c r="AD18" i="1"/>
  <c r="AA18" i="1"/>
  <c r="AH18" i="1" s="1"/>
  <c r="Y18" i="1"/>
  <c r="V18" i="1"/>
  <c r="Q18" i="1"/>
  <c r="X18" i="1" s="1"/>
  <c r="AI17" i="1"/>
  <c r="AF17" i="1"/>
  <c r="AA17" i="1"/>
  <c r="AC17" i="1" s="1"/>
  <c r="AD17" i="1" s="1"/>
  <c r="Y17" i="1"/>
  <c r="V17" i="1"/>
  <c r="Q17" i="1"/>
  <c r="S17" i="1" s="1"/>
  <c r="T17" i="1" s="1"/>
  <c r="AI16" i="1"/>
  <c r="AF16" i="1"/>
  <c r="AA16" i="1"/>
  <c r="AE16" i="1" s="1"/>
  <c r="Y16" i="1"/>
  <c r="V16" i="1"/>
  <c r="Q16" i="1"/>
  <c r="U16" i="1" s="1"/>
  <c r="AI15" i="1"/>
  <c r="AF15" i="1"/>
  <c r="AD15" i="1"/>
  <c r="AA15" i="1"/>
  <c r="AC15" i="1" s="1"/>
  <c r="Y15" i="1"/>
  <c r="V15" i="1"/>
  <c r="Q15" i="1"/>
  <c r="X15" i="1" s="1"/>
  <c r="AI14" i="1"/>
  <c r="AF14" i="1"/>
  <c r="AA14" i="1"/>
  <c r="AC14" i="1" s="1"/>
  <c r="AD14" i="1" s="1"/>
  <c r="Y14" i="1"/>
  <c r="V14" i="1"/>
  <c r="Q14" i="1"/>
  <c r="S14" i="1" s="1"/>
  <c r="T14" i="1" s="1"/>
  <c r="AI13" i="1"/>
  <c r="AF13" i="1"/>
  <c r="AA13" i="1"/>
  <c r="AC13" i="1" s="1"/>
  <c r="AD13" i="1" s="1"/>
  <c r="Y13" i="1"/>
  <c r="Q13" i="1"/>
  <c r="U13" i="1" s="1"/>
  <c r="AI12" i="1"/>
  <c r="AF12" i="1"/>
  <c r="AA12" i="1"/>
  <c r="AE12" i="1" s="1"/>
  <c r="Y12" i="1"/>
  <c r="Q12" i="1"/>
  <c r="U12" i="1" s="1"/>
  <c r="AI10" i="1"/>
  <c r="AF10" i="1"/>
  <c r="AA10" i="1"/>
  <c r="AE10" i="1" s="1"/>
  <c r="Y10" i="1"/>
  <c r="V10" i="1"/>
  <c r="Q10" i="1"/>
  <c r="U10" i="1" s="1"/>
  <c r="AB7" i="1"/>
  <c r="AD7" i="1" s="1"/>
  <c r="R7" i="1"/>
  <c r="P7" i="1"/>
  <c r="O7" i="1"/>
  <c r="N7" i="1"/>
  <c r="M7" i="1"/>
  <c r="L7" i="1"/>
  <c r="K7" i="1"/>
  <c r="J7" i="1"/>
  <c r="I7" i="1"/>
  <c r="H7" i="1"/>
  <c r="G7" i="1"/>
  <c r="F7" i="1"/>
  <c r="E7" i="1"/>
  <c r="AI6" i="1"/>
  <c r="AI7" i="1" s="1"/>
  <c r="AF6" i="1"/>
  <c r="AF7" i="1" s="1"/>
  <c r="AD6" i="1"/>
  <c r="AA6" i="1"/>
  <c r="AA7" i="1" s="1"/>
  <c r="Y6" i="1"/>
  <c r="Y7" i="1" s="1"/>
  <c r="V6" i="1"/>
  <c r="V7" i="1" s="1"/>
  <c r="Q6" i="1"/>
  <c r="Q7" i="1" s="1"/>
  <c r="AJ144" i="1" l="1"/>
  <c r="W158" i="1"/>
  <c r="X147" i="1"/>
  <c r="W13" i="1"/>
  <c r="S147" i="1"/>
  <c r="W55" i="1"/>
  <c r="Z144" i="1"/>
  <c r="AJ140" i="1"/>
  <c r="S144" i="1"/>
  <c r="AE140" i="1"/>
  <c r="AG140" i="1" s="1"/>
  <c r="U157" i="1"/>
  <c r="W157" i="1" s="1"/>
  <c r="Z157" i="1"/>
  <c r="AC157" i="1"/>
  <c r="AE157" i="1"/>
  <c r="AG157" i="1" s="1"/>
  <c r="AC144" i="1"/>
  <c r="U140" i="1"/>
  <c r="W140" i="1" s="1"/>
  <c r="Z147" i="1"/>
  <c r="AE144" i="1"/>
  <c r="AG144" i="1" s="1"/>
  <c r="S140" i="1"/>
  <c r="U144" i="1"/>
  <c r="W144" i="1" s="1"/>
  <c r="AE147" i="1"/>
  <c r="AG147" i="1" s="1"/>
  <c r="AC140" i="1"/>
  <c r="AC147" i="1"/>
  <c r="AG161" i="1"/>
  <c r="W108" i="1"/>
  <c r="AG121" i="1"/>
  <c r="Z92" i="1"/>
  <c r="W67" i="1"/>
  <c r="U59" i="1"/>
  <c r="W59" i="1" s="1"/>
  <c r="AG16" i="1"/>
  <c r="Z35" i="1"/>
  <c r="S20" i="1"/>
  <c r="T20" i="1" s="1"/>
  <c r="X64" i="1"/>
  <c r="Z64" i="1" s="1"/>
  <c r="AJ61" i="1"/>
  <c r="AJ19" i="1"/>
  <c r="W121" i="1"/>
  <c r="AJ148" i="1"/>
  <c r="U156" i="1"/>
  <c r="W156" i="1" s="1"/>
  <c r="AJ160" i="1"/>
  <c r="U92" i="1"/>
  <c r="W92" i="1" s="1"/>
  <c r="U154" i="1"/>
  <c r="W154" i="1" s="1"/>
  <c r="AG159" i="1"/>
  <c r="AJ92" i="1"/>
  <c r="AC92" i="1"/>
  <c r="S92" i="1"/>
  <c r="AE92" i="1"/>
  <c r="AG92" i="1" s="1"/>
  <c r="AF76" i="1"/>
  <c r="AH84" i="1"/>
  <c r="AJ84" i="1" s="1"/>
  <c r="AG64" i="1"/>
  <c r="Z119" i="1"/>
  <c r="W80" i="1"/>
  <c r="W104" i="1"/>
  <c r="X154" i="1"/>
  <c r="X156" i="1"/>
  <c r="Z156" i="1" s="1"/>
  <c r="AJ33" i="1"/>
  <c r="AJ67" i="1"/>
  <c r="S85" i="1"/>
  <c r="T85" i="1" s="1"/>
  <c r="U85" i="1"/>
  <c r="W85" i="1" s="1"/>
  <c r="AE88" i="1"/>
  <c r="AG88" i="1" s="1"/>
  <c r="Q76" i="1"/>
  <c r="S76" i="1" s="1"/>
  <c r="T76" i="1" s="1"/>
  <c r="U75" i="1"/>
  <c r="W75" i="1" s="1"/>
  <c r="AC61" i="1"/>
  <c r="AE52" i="1"/>
  <c r="AG52" i="1" s="1"/>
  <c r="W62" i="1"/>
  <c r="AH70" i="1"/>
  <c r="AJ70" i="1" s="1"/>
  <c r="AC64" i="1"/>
  <c r="AH64" i="1"/>
  <c r="AJ64" i="1" s="1"/>
  <c r="X61" i="1"/>
  <c r="Z61" i="1" s="1"/>
  <c r="AE61" i="1"/>
  <c r="AG61" i="1" s="1"/>
  <c r="U61" i="1"/>
  <c r="W61" i="1" s="1"/>
  <c r="W19" i="1"/>
  <c r="U64" i="1"/>
  <c r="W64" i="1" s="1"/>
  <c r="W89" i="1"/>
  <c r="W69" i="1"/>
  <c r="AH54" i="1"/>
  <c r="AJ54" i="1" s="1"/>
  <c r="U90" i="1"/>
  <c r="W90" i="1" s="1"/>
  <c r="AE98" i="1"/>
  <c r="AG98" i="1" s="1"/>
  <c r="X111" i="1"/>
  <c r="Z111" i="1" s="1"/>
  <c r="J179" i="1"/>
  <c r="AC177" i="1"/>
  <c r="X11" i="1"/>
  <c r="Z11" i="1" s="1"/>
  <c r="S139" i="1"/>
  <c r="T139" i="1" s="1"/>
  <c r="AC32" i="1"/>
  <c r="AD32" i="1" s="1"/>
  <c r="AJ90" i="1"/>
  <c r="Z154" i="1"/>
  <c r="S11" i="1"/>
  <c r="T11" i="1" s="1"/>
  <c r="AE11" i="1"/>
  <c r="AG11" i="1" s="1"/>
  <c r="W53" i="1"/>
  <c r="AE66" i="1"/>
  <c r="AG66" i="1" s="1"/>
  <c r="S87" i="1"/>
  <c r="T87" i="1" s="1"/>
  <c r="AC90" i="1"/>
  <c r="AD90" i="1" s="1"/>
  <c r="AE109" i="1"/>
  <c r="AG109" i="1" s="1"/>
  <c r="F179" i="1"/>
  <c r="N179" i="1"/>
  <c r="X168" i="1"/>
  <c r="X169" i="1" s="1"/>
  <c r="Z169" i="1" s="1"/>
  <c r="AE172" i="1"/>
  <c r="AG172" i="1" s="1"/>
  <c r="U51" i="1"/>
  <c r="W51" i="1" s="1"/>
  <c r="U52" i="1"/>
  <c r="W52" i="1" s="1"/>
  <c r="S59" i="1"/>
  <c r="T59" i="1" s="1"/>
  <c r="AE90" i="1"/>
  <c r="AG90" i="1" s="1"/>
  <c r="AH93" i="1"/>
  <c r="AJ93" i="1" s="1"/>
  <c r="X106" i="1"/>
  <c r="Z106" i="1" s="1"/>
  <c r="AH111" i="1"/>
  <c r="AJ111" i="1" s="1"/>
  <c r="AG154" i="1"/>
  <c r="AG156" i="1"/>
  <c r="W162" i="1"/>
  <c r="AH11" i="1"/>
  <c r="AJ11" i="1" s="1"/>
  <c r="AE54" i="1"/>
  <c r="AG54" i="1" s="1"/>
  <c r="AJ62" i="1"/>
  <c r="W79" i="1"/>
  <c r="X163" i="1"/>
  <c r="Z163" i="1" s="1"/>
  <c r="AG169" i="1"/>
  <c r="AE70" i="1"/>
  <c r="AG70" i="1" s="1"/>
  <c r="Z90" i="1"/>
  <c r="AC119" i="1"/>
  <c r="AC121" i="1"/>
  <c r="AD121" i="1" s="1"/>
  <c r="AG138" i="1"/>
  <c r="S145" i="1"/>
  <c r="T145" i="1" s="1"/>
  <c r="W11" i="1"/>
  <c r="Z60" i="1"/>
  <c r="W57" i="1"/>
  <c r="G130" i="1"/>
  <c r="X14" i="1"/>
  <c r="Z14" i="1" s="1"/>
  <c r="AG25" i="1"/>
  <c r="AE32" i="1"/>
  <c r="AG32" i="1" s="1"/>
  <c r="R27" i="1"/>
  <c r="X20" i="1"/>
  <c r="Z20" i="1" s="1"/>
  <c r="AC24" i="1"/>
  <c r="AG63" i="1"/>
  <c r="AH66" i="1"/>
  <c r="AJ66" i="1" s="1"/>
  <c r="W81" i="1"/>
  <c r="Z85" i="1"/>
  <c r="AG86" i="1"/>
  <c r="AH88" i="1"/>
  <c r="AJ88" i="1" s="1"/>
  <c r="W94" i="1"/>
  <c r="S106" i="1"/>
  <c r="T106" i="1" s="1"/>
  <c r="W107" i="1"/>
  <c r="AH119" i="1"/>
  <c r="AJ119" i="1" s="1"/>
  <c r="AC141" i="1"/>
  <c r="AC143" i="1"/>
  <c r="AC146" i="1"/>
  <c r="AC149" i="1"/>
  <c r="AE153" i="1"/>
  <c r="AG153" i="1" s="1"/>
  <c r="U163" i="1"/>
  <c r="W163" i="1" s="1"/>
  <c r="AE60" i="1"/>
  <c r="AG60" i="1" s="1"/>
  <c r="S122" i="1"/>
  <c r="AC161" i="1"/>
  <c r="W16" i="1"/>
  <c r="AH24" i="1"/>
  <c r="AJ24" i="1" s="1"/>
  <c r="AJ45" i="1"/>
  <c r="X52" i="1"/>
  <c r="Z52" i="1" s="1"/>
  <c r="W65" i="1"/>
  <c r="Z75" i="1"/>
  <c r="X79" i="1"/>
  <c r="Z79" i="1" s="1"/>
  <c r="W87" i="1"/>
  <c r="W91" i="1"/>
  <c r="AH98" i="1"/>
  <c r="AJ98" i="1" s="1"/>
  <c r="AE105" i="1"/>
  <c r="AG105" i="1" s="1"/>
  <c r="AC126" i="1"/>
  <c r="AD126" i="1" s="1"/>
  <c r="AH141" i="1"/>
  <c r="AJ141" i="1" s="1"/>
  <c r="AH146" i="1"/>
  <c r="AJ146" i="1" s="1"/>
  <c r="AH149" i="1"/>
  <c r="AC159" i="1"/>
  <c r="AJ164" i="1"/>
  <c r="W100" i="1"/>
  <c r="Z143" i="1"/>
  <c r="AE158" i="1"/>
  <c r="AG158" i="1" s="1"/>
  <c r="AE162" i="1"/>
  <c r="AG162" i="1" s="1"/>
  <c r="AG163" i="1"/>
  <c r="F27" i="1"/>
  <c r="Y36" i="1"/>
  <c r="AJ32" i="1"/>
  <c r="W83" i="1"/>
  <c r="W99" i="1"/>
  <c r="AH105" i="1"/>
  <c r="AJ105" i="1" s="1"/>
  <c r="AH126" i="1"/>
  <c r="AJ126" i="1" s="1"/>
  <c r="M179" i="1"/>
  <c r="AH161" i="1"/>
  <c r="AJ161" i="1" s="1"/>
  <c r="O130" i="1"/>
  <c r="Z18" i="1"/>
  <c r="AC31" i="1"/>
  <c r="AD31" i="1" s="1"/>
  <c r="AJ42" i="1"/>
  <c r="AJ43" i="1"/>
  <c r="AJ47" i="1"/>
  <c r="AH53" i="1"/>
  <c r="AJ53" i="1" s="1"/>
  <c r="AJ75" i="1"/>
  <c r="AE84" i="1"/>
  <c r="AG84" i="1" s="1"/>
  <c r="Z105" i="1"/>
  <c r="W106" i="1"/>
  <c r="AG110" i="1"/>
  <c r="AG111" i="1"/>
  <c r="AG113" i="1"/>
  <c r="Y150" i="1"/>
  <c r="S158" i="1"/>
  <c r="T158" i="1" s="1"/>
  <c r="U168" i="1"/>
  <c r="W168" i="1" s="1"/>
  <c r="L130" i="1"/>
  <c r="U43" i="1"/>
  <c r="W43" i="1" s="1"/>
  <c r="X47" i="1"/>
  <c r="Z47" i="1" s="1"/>
  <c r="Q48" i="1"/>
  <c r="S48" i="1" s="1"/>
  <c r="T48" i="1" s="1"/>
  <c r="AE47" i="1"/>
  <c r="AG47" i="1" s="1"/>
  <c r="AE39" i="1"/>
  <c r="AG39" i="1" s="1"/>
  <c r="K130" i="1"/>
  <c r="AC34" i="1"/>
  <c r="AD34" i="1" s="1"/>
  <c r="AC35" i="1"/>
  <c r="AD35" i="1" s="1"/>
  <c r="AE34" i="1"/>
  <c r="AG34" i="1" s="1"/>
  <c r="AE31" i="1"/>
  <c r="AG31" i="1" s="1"/>
  <c r="H27" i="1"/>
  <c r="E27" i="1"/>
  <c r="U14" i="1"/>
  <c r="W14" i="1" s="1"/>
  <c r="AH16" i="1"/>
  <c r="AJ16" i="1" s="1"/>
  <c r="S19" i="1"/>
  <c r="T19" i="1" s="1"/>
  <c r="AC12" i="1"/>
  <c r="AD12" i="1" s="1"/>
  <c r="AH12" i="1"/>
  <c r="AJ12" i="1" s="1"/>
  <c r="U17" i="1"/>
  <c r="W17" i="1" s="1"/>
  <c r="M27" i="1"/>
  <c r="N27" i="1"/>
  <c r="O27" i="1"/>
  <c r="Y21" i="1"/>
  <c r="Y27" i="1" s="1"/>
  <c r="AH14" i="1"/>
  <c r="AJ14" i="1" s="1"/>
  <c r="X17" i="1"/>
  <c r="Z17" i="1" s="1"/>
  <c r="X19" i="1"/>
  <c r="Z19" i="1" s="1"/>
  <c r="AA25" i="1"/>
  <c r="AC25" i="1" s="1"/>
  <c r="X32" i="1"/>
  <c r="Z32" i="1" s="1"/>
  <c r="AI36" i="1"/>
  <c r="AE42" i="1"/>
  <c r="AG42" i="1" s="1"/>
  <c r="X45" i="1"/>
  <c r="Z45" i="1" s="1"/>
  <c r="AC47" i="1"/>
  <c r="AD47" i="1" s="1"/>
  <c r="AH52" i="1"/>
  <c r="AJ52" i="1" s="1"/>
  <c r="X55" i="1"/>
  <c r="Z55" i="1" s="1"/>
  <c r="X57" i="1"/>
  <c r="Z57" i="1" s="1"/>
  <c r="Z59" i="1"/>
  <c r="X62" i="1"/>
  <c r="Z62" i="1" s="1"/>
  <c r="AH63" i="1"/>
  <c r="AJ63" i="1" s="1"/>
  <c r="AH80" i="1"/>
  <c r="AJ80" i="1" s="1"/>
  <c r="AG82" i="1"/>
  <c r="U86" i="1"/>
  <c r="W86" i="1" s="1"/>
  <c r="AH86" i="1"/>
  <c r="AJ86" i="1" s="1"/>
  <c r="S91" i="1"/>
  <c r="T91" i="1" s="1"/>
  <c r="X99" i="1"/>
  <c r="Z99" i="1" s="1"/>
  <c r="AI101" i="1"/>
  <c r="X113" i="1"/>
  <c r="Z113" i="1" s="1"/>
  <c r="S119" i="1"/>
  <c r="T119" i="1" s="1"/>
  <c r="X121" i="1"/>
  <c r="Z121" i="1" s="1"/>
  <c r="U126" i="1"/>
  <c r="AC138" i="1"/>
  <c r="AD138" i="1" s="1"/>
  <c r="U141" i="1"/>
  <c r="W141" i="1" s="1"/>
  <c r="AG143" i="1"/>
  <c r="U146" i="1"/>
  <c r="W146" i="1" s="1"/>
  <c r="I179" i="1"/>
  <c r="R179" i="1"/>
  <c r="X159" i="1"/>
  <c r="Z159" i="1" s="1"/>
  <c r="U161" i="1"/>
  <c r="W161" i="1" s="1"/>
  <c r="AH168" i="1"/>
  <c r="AJ168" i="1" s="1"/>
  <c r="AC176" i="1"/>
  <c r="X13" i="1"/>
  <c r="Z13" i="1" s="1"/>
  <c r="Z15" i="1"/>
  <c r="U39" i="1"/>
  <c r="W39" i="1" s="1"/>
  <c r="AC43" i="1"/>
  <c r="AD43" i="1" s="1"/>
  <c r="AE67" i="1"/>
  <c r="AG67" i="1" s="1"/>
  <c r="AC68" i="1"/>
  <c r="AD68" i="1" s="1"/>
  <c r="AC75" i="1"/>
  <c r="AD75" i="1" s="1"/>
  <c r="S104" i="1"/>
  <c r="T104" i="1" s="1"/>
  <c r="S108" i="1"/>
  <c r="T108" i="1" s="1"/>
  <c r="U119" i="1"/>
  <c r="W119" i="1" s="1"/>
  <c r="X126" i="1"/>
  <c r="Z126" i="1" s="1"/>
  <c r="X141" i="1"/>
  <c r="Z141" i="1" s="1"/>
  <c r="S143" i="1"/>
  <c r="T143" i="1" s="1"/>
  <c r="X146" i="1"/>
  <c r="Z146" i="1" s="1"/>
  <c r="U149" i="1"/>
  <c r="W149" i="1" s="1"/>
  <c r="AJ149" i="1"/>
  <c r="AB179" i="1"/>
  <c r="AF165" i="1"/>
  <c r="AH156" i="1"/>
  <c r="AJ156" i="1" s="1"/>
  <c r="X161" i="1"/>
  <c r="Z161" i="1" s="1"/>
  <c r="AC163" i="1"/>
  <c r="AI21" i="1"/>
  <c r="AI27" i="1" s="1"/>
  <c r="S15" i="1"/>
  <c r="T15" i="1" s="1"/>
  <c r="AF36" i="1"/>
  <c r="V48" i="1"/>
  <c r="Z41" i="1"/>
  <c r="X42" i="1"/>
  <c r="Z42" i="1" s="1"/>
  <c r="AC45" i="1"/>
  <c r="AD45" i="1" s="1"/>
  <c r="X46" i="1"/>
  <c r="Z46" i="1" s="1"/>
  <c r="U47" i="1"/>
  <c r="W47" i="1" s="1"/>
  <c r="S53" i="1"/>
  <c r="T53" i="1" s="1"/>
  <c r="AC58" i="1"/>
  <c r="AD58" i="1" s="1"/>
  <c r="AC62" i="1"/>
  <c r="AE68" i="1"/>
  <c r="AG68" i="1" s="1"/>
  <c r="S81" i="1"/>
  <c r="T81" i="1" s="1"/>
  <c r="U98" i="1"/>
  <c r="U101" i="1" s="1"/>
  <c r="U105" i="1"/>
  <c r="W105" i="1" s="1"/>
  <c r="AC113" i="1"/>
  <c r="V150" i="1"/>
  <c r="U138" i="1"/>
  <c r="W138" i="1" s="1"/>
  <c r="L179" i="1"/>
  <c r="AA165" i="1"/>
  <c r="AC165" i="1" s="1"/>
  <c r="AH176" i="1"/>
  <c r="AJ176" i="1" s="1"/>
  <c r="AB27" i="1"/>
  <c r="W12" i="1"/>
  <c r="AC19" i="1"/>
  <c r="X39" i="1"/>
  <c r="Z39" i="1" s="1"/>
  <c r="AE43" i="1"/>
  <c r="AG43" i="1" s="1"/>
  <c r="AE45" i="1"/>
  <c r="AG45" i="1" s="1"/>
  <c r="W54" i="1"/>
  <c r="AE58" i="1"/>
  <c r="AG58" i="1" s="1"/>
  <c r="S60" i="1"/>
  <c r="T60" i="1" s="1"/>
  <c r="S67" i="1"/>
  <c r="T67" i="1" s="1"/>
  <c r="AE75" i="1"/>
  <c r="AG75" i="1" s="1"/>
  <c r="S83" i="1"/>
  <c r="T83" i="1" s="1"/>
  <c r="AC86" i="1"/>
  <c r="AD86" i="1" s="1"/>
  <c r="S89" i="1"/>
  <c r="T89" i="1" s="1"/>
  <c r="X91" i="1"/>
  <c r="Z91" i="1" s="1"/>
  <c r="S94" i="1"/>
  <c r="T94" i="1" s="1"/>
  <c r="V101" i="1"/>
  <c r="X109" i="1"/>
  <c r="Z109" i="1" s="1"/>
  <c r="AH109" i="1"/>
  <c r="AJ109" i="1" s="1"/>
  <c r="AC111" i="1"/>
  <c r="S121" i="1"/>
  <c r="AC128" i="1"/>
  <c r="AD128" i="1" s="1"/>
  <c r="AH138" i="1"/>
  <c r="AJ138" i="1" s="1"/>
  <c r="AE139" i="1"/>
  <c r="AG139" i="1" s="1"/>
  <c r="AG141" i="1"/>
  <c r="U143" i="1"/>
  <c r="W143" i="1" s="1"/>
  <c r="AH143" i="1"/>
  <c r="AJ143" i="1" s="1"/>
  <c r="AE145" i="1"/>
  <c r="AG145" i="1" s="1"/>
  <c r="AG146" i="1"/>
  <c r="X149" i="1"/>
  <c r="Z149" i="1" s="1"/>
  <c r="S153" i="1"/>
  <c r="T153" i="1" s="1"/>
  <c r="AC154" i="1"/>
  <c r="AJ155" i="1"/>
  <c r="S162" i="1"/>
  <c r="T162" i="1" s="1"/>
  <c r="AC168" i="1"/>
  <c r="AD168" i="1" s="1"/>
  <c r="S172" i="1"/>
  <c r="T172" i="1" s="1"/>
  <c r="U176" i="1"/>
  <c r="H130" i="1"/>
  <c r="AJ46" i="1"/>
  <c r="M130" i="1"/>
  <c r="AI71" i="1"/>
  <c r="U60" i="1"/>
  <c r="W60" i="1" s="1"/>
  <c r="S62" i="1"/>
  <c r="T62" i="1" s="1"/>
  <c r="AE62" i="1"/>
  <c r="AG62" i="1" s="1"/>
  <c r="AC63" i="1"/>
  <c r="AD63" i="1" s="1"/>
  <c r="X65" i="1"/>
  <c r="Z65" i="1" s="1"/>
  <c r="S74" i="1"/>
  <c r="T74" i="1" s="1"/>
  <c r="U82" i="1"/>
  <c r="W82" i="1" s="1"/>
  <c r="X87" i="1"/>
  <c r="Z87" i="1" s="1"/>
  <c r="Y101" i="1"/>
  <c r="AE100" i="1"/>
  <c r="AG100" i="1" s="1"/>
  <c r="X104" i="1"/>
  <c r="Z104" i="1" s="1"/>
  <c r="Y114" i="1"/>
  <c r="AE107" i="1"/>
  <c r="AG107" i="1" s="1"/>
  <c r="X108" i="1"/>
  <c r="Z108" i="1" s="1"/>
  <c r="AF123" i="1"/>
  <c r="Q128" i="1"/>
  <c r="S128" i="1" s="1"/>
  <c r="T128" i="1" s="1"/>
  <c r="X138" i="1"/>
  <c r="Z138" i="1" s="1"/>
  <c r="V165" i="1"/>
  <c r="AH163" i="1"/>
  <c r="AJ163" i="1" s="1"/>
  <c r="S13" i="1"/>
  <c r="T13" i="1" s="1"/>
  <c r="AE14" i="1"/>
  <c r="AG14" i="1" s="1"/>
  <c r="AC16" i="1"/>
  <c r="AD16" i="1" s="1"/>
  <c r="AE19" i="1"/>
  <c r="AG19" i="1" s="1"/>
  <c r="U32" i="1"/>
  <c r="W32" i="1" s="1"/>
  <c r="AE35" i="1"/>
  <c r="AG35" i="1" s="1"/>
  <c r="I130" i="1"/>
  <c r="R130" i="1"/>
  <c r="AC42" i="1"/>
  <c r="W45" i="1"/>
  <c r="AC46" i="1"/>
  <c r="AD46" i="1" s="1"/>
  <c r="X53" i="1"/>
  <c r="Z53" i="1" s="1"/>
  <c r="W56" i="1"/>
  <c r="S57" i="1"/>
  <c r="T57" i="1" s="1"/>
  <c r="AE80" i="1"/>
  <c r="AG80" i="1" s="1"/>
  <c r="X81" i="1"/>
  <c r="Z81" i="1" s="1"/>
  <c r="Y95" i="1"/>
  <c r="S99" i="1"/>
  <c r="T99" i="1" s="1"/>
  <c r="AA101" i="1"/>
  <c r="AC101" i="1" s="1"/>
  <c r="U113" i="1"/>
  <c r="W113" i="1" s="1"/>
  <c r="AH113" i="1"/>
  <c r="AJ113" i="1" s="1"/>
  <c r="AI123" i="1"/>
  <c r="AG119" i="1"/>
  <c r="AH121" i="1"/>
  <c r="AJ121" i="1" s="1"/>
  <c r="AE122" i="1"/>
  <c r="AG122" i="1" s="1"/>
  <c r="W139" i="1"/>
  <c r="W145" i="1"/>
  <c r="AG149" i="1"/>
  <c r="Y165" i="1"/>
  <c r="AC156" i="1"/>
  <c r="U159" i="1"/>
  <c r="W159" i="1" s="1"/>
  <c r="AH159" i="1"/>
  <c r="AJ159" i="1" s="1"/>
  <c r="Q169" i="1"/>
  <c r="S169" i="1" s="1"/>
  <c r="AG12" i="1"/>
  <c r="J130" i="1"/>
  <c r="AC39" i="1"/>
  <c r="AD39" i="1" s="1"/>
  <c r="X43" i="1"/>
  <c r="Z43" i="1" s="1"/>
  <c r="AE46" i="1"/>
  <c r="AG46" i="1" s="1"/>
  <c r="X51" i="1"/>
  <c r="Z51" i="1" s="1"/>
  <c r="X67" i="1"/>
  <c r="Z67" i="1" s="1"/>
  <c r="X74" i="1"/>
  <c r="Z74" i="1" s="1"/>
  <c r="V76" i="1"/>
  <c r="AI76" i="1"/>
  <c r="S79" i="1"/>
  <c r="T79" i="1" s="1"/>
  <c r="X83" i="1"/>
  <c r="Z83" i="1" s="1"/>
  <c r="X89" i="1"/>
  <c r="Z89" i="1" s="1"/>
  <c r="AE93" i="1"/>
  <c r="AG93" i="1" s="1"/>
  <c r="X94" i="1"/>
  <c r="Z94" i="1" s="1"/>
  <c r="AH100" i="1"/>
  <c r="AJ100" i="1" s="1"/>
  <c r="AH107" i="1"/>
  <c r="AJ107" i="1" s="1"/>
  <c r="U111" i="1"/>
  <c r="W111" i="1" s="1"/>
  <c r="AF150" i="1"/>
  <c r="H179" i="1"/>
  <c r="P179" i="1"/>
  <c r="AH154" i="1"/>
  <c r="AJ154" i="1" s="1"/>
  <c r="AI165" i="1"/>
  <c r="AG168" i="1"/>
  <c r="G27" i="1"/>
  <c r="I27" i="1"/>
  <c r="AE6" i="1"/>
  <c r="AG6" i="1" s="1"/>
  <c r="AH6" i="1"/>
  <c r="AJ6" i="1" s="1"/>
  <c r="S6" i="1"/>
  <c r="T6" i="1" s="1"/>
  <c r="U6" i="1"/>
  <c r="W6" i="1" s="1"/>
  <c r="P27" i="1"/>
  <c r="L27" i="1"/>
  <c r="K27" i="1"/>
  <c r="J27" i="1"/>
  <c r="X10" i="1"/>
  <c r="Z10" i="1" s="1"/>
  <c r="S10" i="1"/>
  <c r="T10" i="1" s="1"/>
  <c r="P130" i="1"/>
  <c r="AE41" i="1"/>
  <c r="AG41" i="1" s="1"/>
  <c r="AH41" i="1"/>
  <c r="AJ41" i="1" s="1"/>
  <c r="U18" i="1"/>
  <c r="W18" i="1" s="1"/>
  <c r="S18" i="1"/>
  <c r="T18" i="1" s="1"/>
  <c r="AE18" i="1"/>
  <c r="AG18" i="1" s="1"/>
  <c r="AC82" i="1"/>
  <c r="AD82" i="1" s="1"/>
  <c r="AH82" i="1"/>
  <c r="AJ82" i="1" s="1"/>
  <c r="AC7" i="1"/>
  <c r="AG10" i="1"/>
  <c r="S7" i="1"/>
  <c r="T7" i="1" s="1"/>
  <c r="W10" i="1"/>
  <c r="AJ31" i="1"/>
  <c r="AH36" i="1"/>
  <c r="X58" i="1"/>
  <c r="Z58" i="1" s="1"/>
  <c r="S58" i="1"/>
  <c r="T58" i="1" s="1"/>
  <c r="U58" i="1"/>
  <c r="W58" i="1" s="1"/>
  <c r="X120" i="1"/>
  <c r="Z120" i="1" s="1"/>
  <c r="U120" i="1"/>
  <c r="W120" i="1" s="1"/>
  <c r="S120" i="1"/>
  <c r="T120" i="1" s="1"/>
  <c r="Q21" i="1"/>
  <c r="S21" i="1" s="1"/>
  <c r="T21" i="1" s="1"/>
  <c r="AH10" i="1"/>
  <c r="AH15" i="1"/>
  <c r="AJ15" i="1" s="1"/>
  <c r="AJ18" i="1"/>
  <c r="AJ39" i="1"/>
  <c r="Q71" i="1"/>
  <c r="S71" i="1" s="1"/>
  <c r="T71" i="1" s="1"/>
  <c r="AC56" i="1"/>
  <c r="AE56" i="1"/>
  <c r="AG56" i="1" s="1"/>
  <c r="AH56" i="1"/>
  <c r="AJ56" i="1" s="1"/>
  <c r="AA71" i="1"/>
  <c r="AC71" i="1" s="1"/>
  <c r="AD71" i="1" s="1"/>
  <c r="U24" i="1"/>
  <c r="S24" i="1"/>
  <c r="T24" i="1" s="1"/>
  <c r="AC6" i="1"/>
  <c r="U7" i="1"/>
  <c r="X12" i="1"/>
  <c r="Z12" i="1" s="1"/>
  <c r="AE13" i="1"/>
  <c r="AG13" i="1" s="1"/>
  <c r="X16" i="1"/>
  <c r="Z16" i="1" s="1"/>
  <c r="AE17" i="1"/>
  <c r="AG17" i="1" s="1"/>
  <c r="AC18" i="1"/>
  <c r="AE20" i="1"/>
  <c r="AG20" i="1" s="1"/>
  <c r="U34" i="1"/>
  <c r="W34" i="1" s="1"/>
  <c r="S34" i="1"/>
  <c r="T34" i="1" s="1"/>
  <c r="U41" i="1"/>
  <c r="W41" i="1" s="1"/>
  <c r="S41" i="1"/>
  <c r="T41" i="1" s="1"/>
  <c r="AE44" i="1"/>
  <c r="AG44" i="1" s="1"/>
  <c r="AC44" i="1"/>
  <c r="AD44" i="1" s="1"/>
  <c r="AH44" i="1"/>
  <c r="AJ44" i="1" s="1"/>
  <c r="AE59" i="1"/>
  <c r="AG59" i="1" s="1"/>
  <c r="AH59" i="1"/>
  <c r="AJ59" i="1" s="1"/>
  <c r="AJ68" i="1"/>
  <c r="AE83" i="1"/>
  <c r="AG83" i="1" s="1"/>
  <c r="AH83" i="1"/>
  <c r="AJ83" i="1" s="1"/>
  <c r="AC83" i="1"/>
  <c r="AD83" i="1" s="1"/>
  <c r="S70" i="1"/>
  <c r="T70" i="1" s="1"/>
  <c r="X70" i="1"/>
  <c r="Z70" i="1" s="1"/>
  <c r="U70" i="1"/>
  <c r="W70" i="1" s="1"/>
  <c r="W153" i="1"/>
  <c r="S12" i="1"/>
  <c r="T12" i="1" s="1"/>
  <c r="AH13" i="1"/>
  <c r="AJ13" i="1" s="1"/>
  <c r="U15" i="1"/>
  <c r="W15" i="1" s="1"/>
  <c r="S16" i="1"/>
  <c r="T16" i="1" s="1"/>
  <c r="AH17" i="1"/>
  <c r="AJ17" i="1" s="1"/>
  <c r="AH20" i="1"/>
  <c r="AJ20" i="1" s="1"/>
  <c r="S31" i="1"/>
  <c r="T31" i="1" s="1"/>
  <c r="U31" i="1"/>
  <c r="AC33" i="1"/>
  <c r="AD33" i="1" s="1"/>
  <c r="X34" i="1"/>
  <c r="Z34" i="1" s="1"/>
  <c r="AJ34" i="1"/>
  <c r="AJ35" i="1"/>
  <c r="AA36" i="1"/>
  <c r="AF48" i="1"/>
  <c r="AE40" i="1"/>
  <c r="AG40" i="1" s="1"/>
  <c r="AH40" i="1"/>
  <c r="AJ40" i="1" s="1"/>
  <c r="Y48" i="1"/>
  <c r="U44" i="1"/>
  <c r="W44" i="1" s="1"/>
  <c r="X44" i="1"/>
  <c r="Z44" i="1" s="1"/>
  <c r="AE57" i="1"/>
  <c r="AG57" i="1" s="1"/>
  <c r="AH57" i="1"/>
  <c r="AJ57" i="1" s="1"/>
  <c r="W63" i="1"/>
  <c r="S80" i="1"/>
  <c r="T80" i="1" s="1"/>
  <c r="X80" i="1"/>
  <c r="Q95" i="1"/>
  <c r="S95" i="1" s="1"/>
  <c r="T95" i="1" s="1"/>
  <c r="AC81" i="1"/>
  <c r="AH81" i="1"/>
  <c r="AJ81" i="1" s="1"/>
  <c r="AE81" i="1"/>
  <c r="AG81" i="1" s="1"/>
  <c r="AC85" i="1"/>
  <c r="AD85" i="1" s="1"/>
  <c r="AH85" i="1"/>
  <c r="AJ85" i="1" s="1"/>
  <c r="AE85" i="1"/>
  <c r="AG85" i="1" s="1"/>
  <c r="S107" i="1"/>
  <c r="T107" i="1" s="1"/>
  <c r="X107" i="1"/>
  <c r="Z107" i="1" s="1"/>
  <c r="Q114" i="1"/>
  <c r="S114" i="1" s="1"/>
  <c r="T114" i="1" s="1"/>
  <c r="AC108" i="1"/>
  <c r="AD108" i="1" s="1"/>
  <c r="AH108" i="1"/>
  <c r="AJ108" i="1" s="1"/>
  <c r="AE108" i="1"/>
  <c r="AG108" i="1" s="1"/>
  <c r="AC10" i="1"/>
  <c r="AD10" i="1" s="1"/>
  <c r="AA21" i="1"/>
  <c r="AC21" i="1" s="1"/>
  <c r="AD21" i="1" s="1"/>
  <c r="X6" i="1"/>
  <c r="V21" i="1"/>
  <c r="V27" i="1" s="1"/>
  <c r="AE15" i="1"/>
  <c r="AG15" i="1" s="1"/>
  <c r="V36" i="1"/>
  <c r="U33" i="1"/>
  <c r="W33" i="1" s="1"/>
  <c r="X33" i="1"/>
  <c r="Z33" i="1" s="1"/>
  <c r="AE33" i="1"/>
  <c r="AG33" i="1" s="1"/>
  <c r="AI48" i="1"/>
  <c r="V71" i="1"/>
  <c r="AF95" i="1"/>
  <c r="AF21" i="1"/>
  <c r="AF27" i="1" s="1"/>
  <c r="Q25" i="1"/>
  <c r="S25" i="1" s="1"/>
  <c r="T25" i="1" s="1"/>
  <c r="S33" i="1"/>
  <c r="T33" i="1" s="1"/>
  <c r="S35" i="1"/>
  <c r="T35" i="1" s="1"/>
  <c r="U35" i="1"/>
  <c r="W35" i="1" s="1"/>
  <c r="Q36" i="1"/>
  <c r="U40" i="1"/>
  <c r="X40" i="1"/>
  <c r="Z40" i="1" s="1"/>
  <c r="W20" i="1"/>
  <c r="X24" i="1"/>
  <c r="AG24" i="1"/>
  <c r="X31" i="1"/>
  <c r="S40" i="1"/>
  <c r="T40" i="1" s="1"/>
  <c r="Y71" i="1"/>
  <c r="E130" i="1"/>
  <c r="AA48" i="1"/>
  <c r="AC48" i="1" s="1"/>
  <c r="AD48" i="1" s="1"/>
  <c r="AE53" i="1"/>
  <c r="AG53" i="1" s="1"/>
  <c r="X56" i="1"/>
  <c r="Z56" i="1" s="1"/>
  <c r="X63" i="1"/>
  <c r="Z63" i="1" s="1"/>
  <c r="S63" i="1"/>
  <c r="T63" i="1" s="1"/>
  <c r="AA76" i="1"/>
  <c r="AC76" i="1" s="1"/>
  <c r="AD76" i="1" s="1"/>
  <c r="AC74" i="1"/>
  <c r="AH74" i="1"/>
  <c r="AE74" i="1"/>
  <c r="V95" i="1"/>
  <c r="AI95" i="1"/>
  <c r="S84" i="1"/>
  <c r="T84" i="1" s="1"/>
  <c r="X84" i="1"/>
  <c r="Z84" i="1" s="1"/>
  <c r="F130" i="1"/>
  <c r="N130" i="1"/>
  <c r="S39" i="1"/>
  <c r="T39" i="1" s="1"/>
  <c r="U42" i="1"/>
  <c r="W42" i="1" s="1"/>
  <c r="U46" i="1"/>
  <c r="W46" i="1" s="1"/>
  <c r="AE51" i="1"/>
  <c r="AH51" i="1"/>
  <c r="AC67" i="1"/>
  <c r="AD67" i="1" s="1"/>
  <c r="W68" i="1"/>
  <c r="X69" i="1"/>
  <c r="Z69" i="1" s="1"/>
  <c r="Z82" i="1"/>
  <c r="U84" i="1"/>
  <c r="W84" i="1" s="1"/>
  <c r="AE87" i="1"/>
  <c r="AG87" i="1" s="1"/>
  <c r="AH87" i="1"/>
  <c r="AJ87" i="1" s="1"/>
  <c r="AE99" i="1"/>
  <c r="AG99" i="1" s="1"/>
  <c r="AH99" i="1"/>
  <c r="AJ99" i="1" s="1"/>
  <c r="V114" i="1"/>
  <c r="AF71" i="1"/>
  <c r="AE69" i="1"/>
  <c r="AG69" i="1" s="1"/>
  <c r="AH69" i="1"/>
  <c r="AJ69" i="1" s="1"/>
  <c r="AA95" i="1"/>
  <c r="AC95" i="1" s="1"/>
  <c r="AD95" i="1" s="1"/>
  <c r="AE79" i="1"/>
  <c r="AH79" i="1"/>
  <c r="S93" i="1"/>
  <c r="T93" i="1" s="1"/>
  <c r="X93" i="1"/>
  <c r="Z93" i="1" s="1"/>
  <c r="AE106" i="1"/>
  <c r="AG106" i="1" s="1"/>
  <c r="AH106" i="1"/>
  <c r="AJ106" i="1" s="1"/>
  <c r="U110" i="1"/>
  <c r="W110" i="1" s="1"/>
  <c r="S110" i="1"/>
  <c r="T110" i="1" s="1"/>
  <c r="S45" i="1"/>
  <c r="T45" i="1" s="1"/>
  <c r="S55" i="1"/>
  <c r="T55" i="1" s="1"/>
  <c r="AE55" i="1"/>
  <c r="AG55" i="1" s="1"/>
  <c r="AH55" i="1"/>
  <c r="AJ55" i="1" s="1"/>
  <c r="S56" i="1"/>
  <c r="T56" i="1" s="1"/>
  <c r="AH60" i="1"/>
  <c r="AJ60" i="1" s="1"/>
  <c r="U66" i="1"/>
  <c r="W66" i="1" s="1"/>
  <c r="S69" i="1"/>
  <c r="T69" i="1" s="1"/>
  <c r="AC69" i="1"/>
  <c r="AD69" i="1" s="1"/>
  <c r="AC79" i="1"/>
  <c r="U93" i="1"/>
  <c r="W93" i="1" s="1"/>
  <c r="AC94" i="1"/>
  <c r="AD94" i="1" s="1"/>
  <c r="AH94" i="1"/>
  <c r="AJ94" i="1" s="1"/>
  <c r="AE94" i="1"/>
  <c r="AG94" i="1" s="1"/>
  <c r="AA114" i="1"/>
  <c r="AC114" i="1" s="1"/>
  <c r="AD114" i="1" s="1"/>
  <c r="AC104" i="1"/>
  <c r="AD104" i="1" s="1"/>
  <c r="AH104" i="1"/>
  <c r="AE104" i="1"/>
  <c r="AC106" i="1"/>
  <c r="V123" i="1"/>
  <c r="X142" i="1"/>
  <c r="Z142" i="1" s="1"/>
  <c r="U142" i="1"/>
  <c r="W142" i="1" s="1"/>
  <c r="S142" i="1"/>
  <c r="T142" i="1" s="1"/>
  <c r="Q150" i="1"/>
  <c r="X54" i="1"/>
  <c r="Z54" i="1" s="1"/>
  <c r="S54" i="1"/>
  <c r="T54" i="1" s="1"/>
  <c r="AE65" i="1"/>
  <c r="AG65" i="1" s="1"/>
  <c r="AH65" i="1"/>
  <c r="AJ65" i="1" s="1"/>
  <c r="S88" i="1"/>
  <c r="T88" i="1" s="1"/>
  <c r="X88" i="1"/>
  <c r="Z88" i="1" s="1"/>
  <c r="AE91" i="1"/>
  <c r="AG91" i="1" s="1"/>
  <c r="AH91" i="1"/>
  <c r="AJ91" i="1" s="1"/>
  <c r="AF114" i="1"/>
  <c r="X110" i="1"/>
  <c r="Z110" i="1" s="1"/>
  <c r="AB130" i="1"/>
  <c r="AJ58" i="1"/>
  <c r="S65" i="1"/>
  <c r="T65" i="1" s="1"/>
  <c r="AC65" i="1"/>
  <c r="AD65" i="1" s="1"/>
  <c r="X66" i="1"/>
  <c r="Z66" i="1" s="1"/>
  <c r="X68" i="1"/>
  <c r="Z68" i="1" s="1"/>
  <c r="S68" i="1"/>
  <c r="T68" i="1" s="1"/>
  <c r="Y76" i="1"/>
  <c r="Z86" i="1"/>
  <c r="U88" i="1"/>
  <c r="W88" i="1" s="1"/>
  <c r="AC89" i="1"/>
  <c r="AD89" i="1" s="1"/>
  <c r="AH89" i="1"/>
  <c r="AJ89" i="1" s="1"/>
  <c r="AE89" i="1"/>
  <c r="AG89" i="1" s="1"/>
  <c r="AC91" i="1"/>
  <c r="Z98" i="1"/>
  <c r="AF101" i="1"/>
  <c r="S100" i="1"/>
  <c r="T100" i="1" s="1"/>
  <c r="X100" i="1"/>
  <c r="Z100" i="1" s="1"/>
  <c r="W122" i="1"/>
  <c r="X148" i="1"/>
  <c r="Z148" i="1" s="1"/>
  <c r="U148" i="1"/>
  <c r="W148" i="1" s="1"/>
  <c r="S148" i="1"/>
  <c r="T148" i="1" s="1"/>
  <c r="U74" i="1"/>
  <c r="S75" i="1"/>
  <c r="T75" i="1" s="1"/>
  <c r="S82" i="1"/>
  <c r="T82" i="1" s="1"/>
  <c r="S86" i="1"/>
  <c r="T86" i="1" s="1"/>
  <c r="S90" i="1"/>
  <c r="T90" i="1" s="1"/>
  <c r="S98" i="1"/>
  <c r="T98" i="1" s="1"/>
  <c r="S105" i="1"/>
  <c r="T105" i="1" s="1"/>
  <c r="AI150" i="1"/>
  <c r="AJ142" i="1"/>
  <c r="K179" i="1"/>
  <c r="Q101" i="1"/>
  <c r="S101" i="1" s="1"/>
  <c r="T101" i="1" s="1"/>
  <c r="U109" i="1"/>
  <c r="W109" i="1" s="1"/>
  <c r="X112" i="1"/>
  <c r="Z112" i="1" s="1"/>
  <c r="U112" i="1"/>
  <c r="W112" i="1" s="1"/>
  <c r="AG112" i="1"/>
  <c r="U117" i="1"/>
  <c r="Q123" i="1"/>
  <c r="S123" i="1" s="1"/>
  <c r="T123" i="1" s="1"/>
  <c r="X117" i="1"/>
  <c r="AG117" i="1"/>
  <c r="AH120" i="1"/>
  <c r="AJ120" i="1" s="1"/>
  <c r="AE120" i="1"/>
  <c r="AC120" i="1"/>
  <c r="X137" i="1"/>
  <c r="U137" i="1"/>
  <c r="S137" i="1"/>
  <c r="T137" i="1" s="1"/>
  <c r="X155" i="1"/>
  <c r="Z155" i="1" s="1"/>
  <c r="U155" i="1"/>
  <c r="W155" i="1" s="1"/>
  <c r="S155" i="1"/>
  <c r="T155" i="1" s="1"/>
  <c r="X160" i="1"/>
  <c r="Z160" i="1" s="1"/>
  <c r="U160" i="1"/>
  <c r="W160" i="1" s="1"/>
  <c r="S160" i="1"/>
  <c r="T160" i="1" s="1"/>
  <c r="X164" i="1"/>
  <c r="Z164" i="1" s="1"/>
  <c r="U164" i="1"/>
  <c r="W164" i="1" s="1"/>
  <c r="S164" i="1"/>
  <c r="T164" i="1" s="1"/>
  <c r="U173" i="1"/>
  <c r="W173" i="1" s="1"/>
  <c r="W172" i="1"/>
  <c r="G179" i="1"/>
  <c r="O179" i="1"/>
  <c r="AI114" i="1"/>
  <c r="AC110" i="1"/>
  <c r="AH110" i="1"/>
  <c r="AJ110" i="1" s="1"/>
  <c r="Y123" i="1"/>
  <c r="AJ137" i="1"/>
  <c r="AH112" i="1"/>
  <c r="AJ112" i="1" s="1"/>
  <c r="AC112" i="1"/>
  <c r="AC117" i="1"/>
  <c r="AA123" i="1"/>
  <c r="AC123" i="1" s="1"/>
  <c r="AD123" i="1" s="1"/>
  <c r="AH117" i="1"/>
  <c r="X122" i="1"/>
  <c r="Z122" i="1" s="1"/>
  <c r="AE126" i="1"/>
  <c r="AC137" i="1"/>
  <c r="X139" i="1"/>
  <c r="Z139" i="1" s="1"/>
  <c r="AC142" i="1"/>
  <c r="AD142" i="1" s="1"/>
  <c r="X145" i="1"/>
  <c r="Z145" i="1" s="1"/>
  <c r="AC148" i="1"/>
  <c r="AA150" i="1"/>
  <c r="X153" i="1"/>
  <c r="AC155" i="1"/>
  <c r="X158" i="1"/>
  <c r="Z158" i="1" s="1"/>
  <c r="AC160" i="1"/>
  <c r="X162" i="1"/>
  <c r="Z162" i="1" s="1"/>
  <c r="AC164" i="1"/>
  <c r="AA169" i="1"/>
  <c r="AC169" i="1" s="1"/>
  <c r="AD169" i="1" s="1"/>
  <c r="X172" i="1"/>
  <c r="Q173" i="1"/>
  <c r="S173" i="1" s="1"/>
  <c r="T173" i="1" s="1"/>
  <c r="AE176" i="1"/>
  <c r="AH122" i="1"/>
  <c r="AJ122" i="1" s="1"/>
  <c r="AH139" i="1"/>
  <c r="AJ139" i="1" s="1"/>
  <c r="AH145" i="1"/>
  <c r="AJ145" i="1" s="1"/>
  <c r="AH153" i="1"/>
  <c r="AH158" i="1"/>
  <c r="AJ158" i="1" s="1"/>
  <c r="AH162" i="1"/>
  <c r="AJ162" i="1" s="1"/>
  <c r="AH172" i="1"/>
  <c r="AE137" i="1"/>
  <c r="AE142" i="1"/>
  <c r="AG142" i="1" s="1"/>
  <c r="AE148" i="1"/>
  <c r="AG148" i="1" s="1"/>
  <c r="AE155" i="1"/>
  <c r="AG155" i="1" s="1"/>
  <c r="AE160" i="1"/>
  <c r="AG160" i="1" s="1"/>
  <c r="AE164" i="1"/>
  <c r="AG164" i="1" s="1"/>
  <c r="AA173" i="1"/>
  <c r="AC173" i="1" s="1"/>
  <c r="X176" i="1"/>
  <c r="Q177" i="1"/>
  <c r="S177" i="1" s="1"/>
  <c r="T177" i="1" s="1"/>
  <c r="Q165" i="1"/>
  <c r="S165" i="1" s="1"/>
  <c r="T165" i="1" s="1"/>
  <c r="AH25" i="1" l="1"/>
  <c r="AJ25" i="1" s="1"/>
  <c r="L132" i="1"/>
  <c r="L181" i="1" s="1"/>
  <c r="F132" i="1"/>
  <c r="F181" i="1" s="1"/>
  <c r="AI179" i="1"/>
  <c r="AH169" i="1"/>
  <c r="AJ169" i="1" s="1"/>
  <c r="H132" i="1"/>
  <c r="H181" i="1" s="1"/>
  <c r="M132" i="1"/>
  <c r="M181" i="1" s="1"/>
  <c r="X128" i="1"/>
  <c r="Z128" i="1" s="1"/>
  <c r="G132" i="1"/>
  <c r="G181" i="1" s="1"/>
  <c r="Y179" i="1"/>
  <c r="W101" i="1"/>
  <c r="AE173" i="1"/>
  <c r="AG173" i="1" s="1"/>
  <c r="W98" i="1"/>
  <c r="AH128" i="1"/>
  <c r="AJ128" i="1" s="1"/>
  <c r="Z168" i="1"/>
  <c r="AE101" i="1"/>
  <c r="AG101" i="1" s="1"/>
  <c r="R132" i="1"/>
  <c r="R181" i="1" s="1"/>
  <c r="U169" i="1"/>
  <c r="W169" i="1" s="1"/>
  <c r="O132" i="1"/>
  <c r="O181" i="1" s="1"/>
  <c r="N132" i="1"/>
  <c r="N181" i="1" s="1"/>
  <c r="AH177" i="1"/>
  <c r="AJ177" i="1" s="1"/>
  <c r="AI130" i="1"/>
  <c r="AI132" i="1" s="1"/>
  <c r="E132" i="1"/>
  <c r="E181" i="1" s="1"/>
  <c r="AH7" i="1"/>
  <c r="AJ7" i="1" s="1"/>
  <c r="AE7" i="1"/>
  <c r="AG7" i="1" s="1"/>
  <c r="AF179" i="1"/>
  <c r="V179" i="1"/>
  <c r="K132" i="1"/>
  <c r="K181" i="1" s="1"/>
  <c r="J132" i="1"/>
  <c r="J181" i="1" s="1"/>
  <c r="AE36" i="1"/>
  <c r="AG36" i="1" s="1"/>
  <c r="AF130" i="1"/>
  <c r="AF132" i="1" s="1"/>
  <c r="W176" i="1"/>
  <c r="U177" i="1"/>
  <c r="W177" i="1" s="1"/>
  <c r="X76" i="1"/>
  <c r="Z76" i="1" s="1"/>
  <c r="AH101" i="1"/>
  <c r="AJ101" i="1" s="1"/>
  <c r="U95" i="1"/>
  <c r="W95" i="1" s="1"/>
  <c r="W126" i="1"/>
  <c r="U128" i="1"/>
  <c r="W128" i="1" s="1"/>
  <c r="I132" i="1"/>
  <c r="I181" i="1" s="1"/>
  <c r="Y130" i="1"/>
  <c r="Y132" i="1" s="1"/>
  <c r="P132" i="1"/>
  <c r="P181" i="1" s="1"/>
  <c r="Q27" i="1"/>
  <c r="S27" i="1" s="1"/>
  <c r="T27" i="1" s="1"/>
  <c r="AJ172" i="1"/>
  <c r="AH173" i="1"/>
  <c r="AJ173" i="1" s="1"/>
  <c r="X123" i="1"/>
  <c r="Z123" i="1" s="1"/>
  <c r="Z117" i="1"/>
  <c r="X71" i="1"/>
  <c r="Z71" i="1" s="1"/>
  <c r="X36" i="1"/>
  <c r="Z31" i="1"/>
  <c r="AH150" i="1"/>
  <c r="Q179" i="1"/>
  <c r="S179" i="1" s="1"/>
  <c r="T179" i="1" s="1"/>
  <c r="S150" i="1"/>
  <c r="T150" i="1" s="1"/>
  <c r="AH114" i="1"/>
  <c r="AJ114" i="1" s="1"/>
  <c r="AJ104" i="1"/>
  <c r="AH95" i="1"/>
  <c r="AJ95" i="1" s="1"/>
  <c r="AJ79" i="1"/>
  <c r="AG74" i="1"/>
  <c r="AE76" i="1"/>
  <c r="AG76" i="1" s="1"/>
  <c r="W40" i="1"/>
  <c r="U48" i="1"/>
  <c r="W48" i="1" s="1"/>
  <c r="U71" i="1"/>
  <c r="W71" i="1" s="1"/>
  <c r="AH48" i="1"/>
  <c r="AJ48" i="1" s="1"/>
  <c r="AE21" i="1"/>
  <c r="AG21" i="1" s="1"/>
  <c r="AE150" i="1"/>
  <c r="AG137" i="1"/>
  <c r="AE114" i="1"/>
  <c r="AG114" i="1" s="1"/>
  <c r="AG104" i="1"/>
  <c r="Z80" i="1"/>
  <c r="X95" i="1"/>
  <c r="Z95" i="1" s="1"/>
  <c r="AH123" i="1"/>
  <c r="AJ123" i="1" s="1"/>
  <c r="AJ117" i="1"/>
  <c r="W137" i="1"/>
  <c r="U150" i="1"/>
  <c r="U123" i="1"/>
  <c r="W123" i="1" s="1"/>
  <c r="W117" i="1"/>
  <c r="U114" i="1"/>
  <c r="W114" i="1" s="1"/>
  <c r="AG79" i="1"/>
  <c r="AE95" i="1"/>
  <c r="AG95" i="1" s="1"/>
  <c r="AJ74" i="1"/>
  <c r="AH76" i="1"/>
  <c r="AJ76" i="1" s="1"/>
  <c r="X48" i="1"/>
  <c r="Z48" i="1" s="1"/>
  <c r="V130" i="1"/>
  <c r="V132" i="1" s="1"/>
  <c r="U36" i="1"/>
  <c r="W31" i="1"/>
  <c r="U21" i="1"/>
  <c r="W21" i="1" s="1"/>
  <c r="X150" i="1"/>
  <c r="Z137" i="1"/>
  <c r="Z24" i="1"/>
  <c r="X25" i="1"/>
  <c r="Z25" i="1" s="1"/>
  <c r="AE71" i="1"/>
  <c r="AG71" i="1" s="1"/>
  <c r="AG51" i="1"/>
  <c r="AJ10" i="1"/>
  <c r="AH21" i="1"/>
  <c r="AJ21" i="1" s="1"/>
  <c r="AG126" i="1"/>
  <c r="AE128" i="1"/>
  <c r="AG128" i="1" s="1"/>
  <c r="AG120" i="1"/>
  <c r="AE123" i="1"/>
  <c r="AG123" i="1" s="1"/>
  <c r="U76" i="1"/>
  <c r="W76" i="1" s="1"/>
  <c r="W74" i="1"/>
  <c r="X21" i="1"/>
  <c r="Z21" i="1" s="1"/>
  <c r="Z6" i="1"/>
  <c r="X7" i="1"/>
  <c r="AA130" i="1"/>
  <c r="AC130" i="1" s="1"/>
  <c r="AD130" i="1" s="1"/>
  <c r="AC36" i="1"/>
  <c r="AD36" i="1" s="1"/>
  <c r="AA27" i="1"/>
  <c r="Z176" i="1"/>
  <c r="X177" i="1"/>
  <c r="Z177" i="1" s="1"/>
  <c r="AG176" i="1"/>
  <c r="AE177" i="1"/>
  <c r="AG177" i="1" s="1"/>
  <c r="X165" i="1"/>
  <c r="Z165" i="1" s="1"/>
  <c r="Z153" i="1"/>
  <c r="X101" i="1"/>
  <c r="Z101" i="1" s="1"/>
  <c r="AE48" i="1"/>
  <c r="AG48" i="1" s="1"/>
  <c r="X114" i="1"/>
  <c r="Z114" i="1" s="1"/>
  <c r="AB132" i="1"/>
  <c r="AJ36" i="1"/>
  <c r="U165" i="1"/>
  <c r="W165" i="1" s="1"/>
  <c r="AH165" i="1"/>
  <c r="AJ165" i="1" s="1"/>
  <c r="AJ153" i="1"/>
  <c r="Z172" i="1"/>
  <c r="X173" i="1"/>
  <c r="Z173" i="1" s="1"/>
  <c r="AA179" i="1"/>
  <c r="AC179" i="1" s="1"/>
  <c r="AD179" i="1" s="1"/>
  <c r="AC150" i="1"/>
  <c r="AD150" i="1" s="1"/>
  <c r="AE165" i="1"/>
  <c r="AG165" i="1" s="1"/>
  <c r="W7" i="1"/>
  <c r="AH71" i="1"/>
  <c r="AJ71" i="1" s="1"/>
  <c r="AJ51" i="1"/>
  <c r="Q130" i="1"/>
  <c r="S36" i="1"/>
  <c r="T36" i="1" s="1"/>
  <c r="W24" i="1"/>
  <c r="U25" i="1"/>
  <c r="W25" i="1" s="1"/>
  <c r="AI181" i="1" l="1"/>
  <c r="Y181" i="1"/>
  <c r="AF181" i="1"/>
  <c r="V181" i="1"/>
  <c r="AE27" i="1"/>
  <c r="AG27" i="1" s="1"/>
  <c r="U27" i="1"/>
  <c r="W27" i="1" s="1"/>
  <c r="S130" i="1"/>
  <c r="T130" i="1" s="1"/>
  <c r="AB181" i="1"/>
  <c r="Q132" i="1"/>
  <c r="X27" i="1"/>
  <c r="Z7" i="1"/>
  <c r="W150" i="1"/>
  <c r="U179" i="1"/>
  <c r="W179" i="1" s="1"/>
  <c r="AE179" i="1"/>
  <c r="AG179" i="1" s="1"/>
  <c r="AG150" i="1"/>
  <c r="AH179" i="1"/>
  <c r="AJ179" i="1" s="1"/>
  <c r="AJ150" i="1"/>
  <c r="X179" i="1"/>
  <c r="Z179" i="1" s="1"/>
  <c r="Z150" i="1"/>
  <c r="AA132" i="1"/>
  <c r="AC27" i="1"/>
  <c r="AD27" i="1" s="1"/>
  <c r="X130" i="1"/>
  <c r="Z130" i="1" s="1"/>
  <c r="Z36" i="1"/>
  <c r="AE130" i="1"/>
  <c r="AG130" i="1" s="1"/>
  <c r="AH130" i="1"/>
  <c r="AJ130" i="1" s="1"/>
  <c r="U130" i="1"/>
  <c r="W130" i="1" s="1"/>
  <c r="W36" i="1"/>
  <c r="AH27" i="1"/>
  <c r="U132" i="1" l="1"/>
  <c r="W132" i="1" s="1"/>
  <c r="X132" i="1"/>
  <c r="Z27" i="1"/>
  <c r="S132" i="1"/>
  <c r="T132" i="1" s="1"/>
  <c r="Q181" i="1"/>
  <c r="S181" i="1" s="1"/>
  <c r="T181" i="1" s="1"/>
  <c r="AE132" i="1"/>
  <c r="AH132" i="1"/>
  <c r="AJ27" i="1"/>
  <c r="AA181" i="1"/>
  <c r="AC181" i="1" s="1"/>
  <c r="AD181" i="1" s="1"/>
  <c r="AC132" i="1"/>
  <c r="AD132" i="1" s="1"/>
  <c r="U181" i="1" l="1"/>
  <c r="W181" i="1" s="1"/>
  <c r="AJ132" i="1"/>
  <c r="AH181" i="1"/>
  <c r="AJ181" i="1" s="1"/>
  <c r="AG132" i="1"/>
  <c r="AE181" i="1"/>
  <c r="AG181" i="1" s="1"/>
  <c r="Z132" i="1"/>
  <c r="X181" i="1"/>
  <c r="Z181" i="1" s="1"/>
</calcChain>
</file>

<file path=xl/sharedStrings.xml><?xml version="1.0" encoding="utf-8"?>
<sst xmlns="http://schemas.openxmlformats.org/spreadsheetml/2006/main" count="1264" uniqueCount="522">
  <si>
    <t xml:space="preserve">Budget - 2024 Cedar Pointe Partners - Accrual - v2 - 2024 awaiting owner </t>
  </si>
  <si>
    <t>BUDGET TO ACTUALS</t>
  </si>
  <si>
    <t>BUDGET TO PRIOR YEAR BUDGET</t>
  </si>
  <si>
    <t>PER DOLLAR</t>
  </si>
  <si>
    <t>PER UNIT</t>
  </si>
  <si>
    <t>PER SQUARE FOOT</t>
  </si>
  <si>
    <t>January</t>
  </si>
  <si>
    <t>Febuary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</si>
  <si>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</si>
  <si>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</si>
  <si>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</si>
  <si>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</si>
  <si>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</si>
  <si>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</si>
  <si>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</si>
  <si>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</si>
  <si>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</si>
  <si>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</si>
  <si>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2024 Budget</t>
  </si>
  <si>
    <t>2023 Actuals</t>
  </si>
  <si>
    <t>Var $</t>
  </si>
  <si>
    <t>Var %</t>
  </si>
  <si>
    <t>2023 Budget</t>
  </si>
  <si>
    <t>Calculation</t>
  </si>
  <si>
    <t>Assumption</t>
  </si>
  <si>
    <t>INCOME</t>
  </si>
  <si>
    <t>Bad Debt</t>
  </si>
  <si>
    <t>4275</t>
  </si>
  <si>
    <t/>
  </si>
  <si>
    <t>Total Bad Debt</t>
  </si>
  <si>
    <t>Other Income</t>
  </si>
  <si>
    <t>4316</t>
  </si>
  <si>
    <t>HOA Fees</t>
  </si>
  <si>
    <t>4325</t>
  </si>
  <si>
    <t>Clubhouse Rental</t>
  </si>
  <si>
    <t>4333</t>
  </si>
  <si>
    <t>Key Fees</t>
  </si>
  <si>
    <t>4335</t>
  </si>
  <si>
    <t>Late Charge Fees</t>
  </si>
  <si>
    <t>4360</t>
  </si>
  <si>
    <t>Month to Month Fees</t>
  </si>
  <si>
    <t>4365</t>
  </si>
  <si>
    <t>NSF Charges</t>
  </si>
  <si>
    <t>4379</t>
  </si>
  <si>
    <t>RR Assessment</t>
  </si>
  <si>
    <t>4382</t>
  </si>
  <si>
    <t>Special Assessment</t>
  </si>
  <si>
    <t>4385</t>
  </si>
  <si>
    <t>Transfer Fees</t>
  </si>
  <si>
    <t>4395</t>
  </si>
  <si>
    <t>Bad Debt - Other Income</t>
  </si>
  <si>
    <t>Total Other Income</t>
  </si>
  <si>
    <t>Utility Income</t>
  </si>
  <si>
    <t>4450</t>
  </si>
  <si>
    <t>Pest Control Fees</t>
  </si>
  <si>
    <t>Total Utility Income</t>
  </si>
  <si>
    <t>TOTAL INCOME</t>
  </si>
  <si>
    <t>EXPENSE</t>
  </si>
  <si>
    <t>Utilities</t>
  </si>
  <si>
    <t>6110</t>
  </si>
  <si>
    <t>Electricity</t>
  </si>
  <si>
    <t>6120</t>
  </si>
  <si>
    <t>Gas</t>
  </si>
  <si>
    <t>6130</t>
  </si>
  <si>
    <t>Water</t>
  </si>
  <si>
    <t>6140</t>
  </si>
  <si>
    <t>Sewer</t>
  </si>
  <si>
    <t>6160</t>
  </si>
  <si>
    <t>Utility Rebill Services</t>
  </si>
  <si>
    <t>Total Utilities</t>
  </si>
  <si>
    <t>Contract Services</t>
  </si>
  <si>
    <t>6205</t>
  </si>
  <si>
    <t>Alarm</t>
  </si>
  <si>
    <t>6210</t>
  </si>
  <si>
    <t>Common Area Cleaning</t>
  </si>
  <si>
    <t>6215</t>
  </si>
  <si>
    <t>Courtesy Patrol</t>
  </si>
  <si>
    <t>6220</t>
  </si>
  <si>
    <t>Electrical</t>
  </si>
  <si>
    <t>6222</t>
  </si>
  <si>
    <t>Fire/Life Safety</t>
  </si>
  <si>
    <t>6235</t>
  </si>
  <si>
    <t>Landscaping</t>
  </si>
  <si>
    <t>6240</t>
  </si>
  <si>
    <t>Landscaping - Irrigation</t>
  </si>
  <si>
    <t>6250</t>
  </si>
  <si>
    <t>Pest Control</t>
  </si>
  <si>
    <t>6265</t>
  </si>
  <si>
    <t>Trash Removal</t>
  </si>
  <si>
    <t>Total Contract Services</t>
  </si>
  <si>
    <t>Repairs &amp; Maintenance</t>
  </si>
  <si>
    <t>6310</t>
  </si>
  <si>
    <t>R&amp;M - Carpet Cleaning/Water Ext.</t>
  </si>
  <si>
    <t>6312</t>
  </si>
  <si>
    <t>R&amp;M - Supplies/Cleaning Supplies</t>
  </si>
  <si>
    <t>6315</t>
  </si>
  <si>
    <t>R&amp;M - Common Area/Amenity</t>
  </si>
  <si>
    <t>6320</t>
  </si>
  <si>
    <t>R&amp;M - Electrical</t>
  </si>
  <si>
    <t>6325</t>
  </si>
  <si>
    <t>R&amp;M - Exterior Building</t>
  </si>
  <si>
    <t>6327</t>
  </si>
  <si>
    <t>R&amp;M - Fence/Gate</t>
  </si>
  <si>
    <t>6328</t>
  </si>
  <si>
    <t>R&amp;M - Flooring Repair</t>
  </si>
  <si>
    <t>6330</t>
  </si>
  <si>
    <t>R&amp;M - Glass/Screens/Blinds</t>
  </si>
  <si>
    <t>6335</t>
  </si>
  <si>
    <t>R&amp;M - HVAC</t>
  </si>
  <si>
    <t>6337</t>
  </si>
  <si>
    <t>R&amp;M - Interior Building</t>
  </si>
  <si>
    <t>6345</t>
  </si>
  <si>
    <t>R&amp;M - Fire/Life Safety</t>
  </si>
  <si>
    <t>6350</t>
  </si>
  <si>
    <t>R&amp;M - Doors/Locks/Key Systems</t>
  </si>
  <si>
    <t>6355</t>
  </si>
  <si>
    <t>R&amp;M - Plumbing</t>
  </si>
  <si>
    <t>6365</t>
  </si>
  <si>
    <t>Snow - Ice Melt</t>
  </si>
  <si>
    <t>6370</t>
  </si>
  <si>
    <t>Snow - Removal</t>
  </si>
  <si>
    <t>6375</t>
  </si>
  <si>
    <t>R&amp;M – Tools/Hardware/Cabinetry</t>
  </si>
  <si>
    <t>6378</t>
  </si>
  <si>
    <t>R&amp;M - Trash Removal</t>
  </si>
  <si>
    <t>6380</t>
  </si>
  <si>
    <t>R&amp;M - Vehicle/Golf Cart</t>
  </si>
  <si>
    <t>Total Repairs &amp; Maintenance</t>
  </si>
  <si>
    <t>Make Ready / Turn</t>
  </si>
  <si>
    <t>6440</t>
  </si>
  <si>
    <t>Turn - Painting - Contract</t>
  </si>
  <si>
    <t>6450</t>
  </si>
  <si>
    <t>Turn - Painting - Supplies</t>
  </si>
  <si>
    <t>Total Make Ready / Turn</t>
  </si>
  <si>
    <t>General &amp; Administrative</t>
  </si>
  <si>
    <t>6515</t>
  </si>
  <si>
    <t>Bank Charges</t>
  </si>
  <si>
    <t>6525</t>
  </si>
  <si>
    <t>Computer &amp; IT Services</t>
  </si>
  <si>
    <t>6530</t>
  </si>
  <si>
    <t>Employee - Recruitment</t>
  </si>
  <si>
    <t>6535</t>
  </si>
  <si>
    <t>Employee - Relations</t>
  </si>
  <si>
    <t>6545</t>
  </si>
  <si>
    <t>Internet &amp; Cable</t>
  </si>
  <si>
    <t>6550</t>
  </si>
  <si>
    <t>Legal Fees</t>
  </si>
  <si>
    <t>6553</t>
  </si>
  <si>
    <t>Licenses - Prop Mgmt. Software</t>
  </si>
  <si>
    <t>6555</t>
  </si>
  <si>
    <t>Office - Equipment</t>
  </si>
  <si>
    <t>6560</t>
  </si>
  <si>
    <t>Office - Supplies</t>
  </si>
  <si>
    <t>6561</t>
  </si>
  <si>
    <t>Online Payment Solutions</t>
  </si>
  <si>
    <t>6565</t>
  </si>
  <si>
    <t>Postage &amp; Express Mail</t>
  </si>
  <si>
    <t>6575</t>
  </si>
  <si>
    <t>Telephone</t>
  </si>
  <si>
    <t>6578</t>
  </si>
  <si>
    <t>Surprise &amp; Delight</t>
  </si>
  <si>
    <t>6590</t>
  </si>
  <si>
    <t>Uniforms &amp; Name Badges</t>
  </si>
  <si>
    <t>6595</t>
  </si>
  <si>
    <t>Vendor Pay Services</t>
  </si>
  <si>
    <t>Total General &amp; Administrative</t>
  </si>
  <si>
    <t>Advertising &amp; Marketing</t>
  </si>
  <si>
    <t>6615</t>
  </si>
  <si>
    <t>Flags</t>
  </si>
  <si>
    <t>6646</t>
  </si>
  <si>
    <t>Surveys</t>
  </si>
  <si>
    <t>6650</t>
  </si>
  <si>
    <t>Resident Activities</t>
  </si>
  <si>
    <t>Total Advertising &amp; Marketing</t>
  </si>
  <si>
    <t>Payroll</t>
  </si>
  <si>
    <t>6704</t>
  </si>
  <si>
    <t>Salaries - Admin</t>
  </si>
  <si>
    <t>6706</t>
  </si>
  <si>
    <t>Salaries - Service</t>
  </si>
  <si>
    <t>6734</t>
  </si>
  <si>
    <t>401k Match</t>
  </si>
  <si>
    <t>6735</t>
  </si>
  <si>
    <t>Bonuses &amp; Commissions</t>
  </si>
  <si>
    <t>6740</t>
  </si>
  <si>
    <t>Health Ins and Other Benefits</t>
  </si>
  <si>
    <t>6742</t>
  </si>
  <si>
    <t>Overtime Expense</t>
  </si>
  <si>
    <t>6743</t>
  </si>
  <si>
    <t>Payroll Administrative</t>
  </si>
  <si>
    <t>6745</t>
  </si>
  <si>
    <t>Payroll Taxes</t>
  </si>
  <si>
    <t>6750</t>
  </si>
  <si>
    <t>Temporary Staffing</t>
  </si>
  <si>
    <t>6755</t>
  </si>
  <si>
    <t>Workman's Comp Ins.</t>
  </si>
  <si>
    <t>Total Payroll</t>
  </si>
  <si>
    <t>Professional Fees</t>
  </si>
  <si>
    <t>6805</t>
  </si>
  <si>
    <t>Management Fees</t>
  </si>
  <si>
    <t>Starting with January use Historical Vendor Rows With No Other Calculations.</t>
  </si>
  <si>
    <t>New Earth Residential</t>
  </si>
  <si>
    <t>6815</t>
  </si>
  <si>
    <t>Business Licenses &amp; Permits</t>
  </si>
  <si>
    <t>6820</t>
  </si>
  <si>
    <t>Compliance Fees</t>
  </si>
  <si>
    <t>6821</t>
  </si>
  <si>
    <t>Consulting Fees</t>
  </si>
  <si>
    <t>6822</t>
  </si>
  <si>
    <t>Dues &amp; Subscriptions</t>
  </si>
  <si>
    <t>Total Professional Fees</t>
  </si>
  <si>
    <t>Insurance</t>
  </si>
  <si>
    <t>6925</t>
  </si>
  <si>
    <t>Property &amp; Liability Insurance</t>
  </si>
  <si>
    <t>Starting with January use Historical Vendor Rows With Additional Calculations Increased By 3 Percent (%).</t>
  </si>
  <si>
    <t>Journal Entries</t>
  </si>
  <si>
    <t>Total Insurance</t>
  </si>
  <si>
    <t>TOTAL EXPENSE</t>
  </si>
  <si>
    <t>NET OPERATING INCOME</t>
  </si>
  <si>
    <t>NON-OPERATING</t>
  </si>
  <si>
    <t>Recurring Repl. - Lender Reimb.</t>
  </si>
  <si>
    <t>7026</t>
  </si>
  <si>
    <t>Doors and Locks</t>
  </si>
  <si>
    <t>7027</t>
  </si>
  <si>
    <t>Drainage</t>
  </si>
  <si>
    <t>7029</t>
  </si>
  <si>
    <t>Fencing</t>
  </si>
  <si>
    <t>7040</t>
  </si>
  <si>
    <t>7046</t>
  </si>
  <si>
    <t>Plumbing</t>
  </si>
  <si>
    <t>7051</t>
  </si>
  <si>
    <t>Security Systems/Access Gates</t>
  </si>
  <si>
    <t>7058</t>
  </si>
  <si>
    <t>Water Damage</t>
  </si>
  <si>
    <t>7060</t>
  </si>
  <si>
    <t>Water Heaters</t>
  </si>
  <si>
    <t>7068</t>
  </si>
  <si>
    <t>Amenity - Common Spaces</t>
  </si>
  <si>
    <t>7082</t>
  </si>
  <si>
    <t>Stairs/Railings</t>
  </si>
  <si>
    <t>Total Recurring Repl. - Lender Reimb.</t>
  </si>
  <si>
    <t>Non-Controllable Expense</t>
  </si>
  <si>
    <t>7122</t>
  </si>
  <si>
    <t>Concrete Repairs</t>
  </si>
  <si>
    <t>7127</t>
  </si>
  <si>
    <t>7131</t>
  </si>
  <si>
    <t>Garage/Carport</t>
  </si>
  <si>
    <t>7137</t>
  </si>
  <si>
    <t>Parking Lot</t>
  </si>
  <si>
    <t>7141</t>
  </si>
  <si>
    <t>Life Safety</t>
  </si>
  <si>
    <t>7146</t>
  </si>
  <si>
    <t>7151</t>
  </si>
  <si>
    <t>7158</t>
  </si>
  <si>
    <t>7164</t>
  </si>
  <si>
    <t>Window Repair/Replacement</t>
  </si>
  <si>
    <t>7168</t>
  </si>
  <si>
    <t>7178</t>
  </si>
  <si>
    <t>Exterior - Lighting</t>
  </si>
  <si>
    <t>Total Non-Controllable Expense</t>
  </si>
  <si>
    <t>Capital Improvements - Owner Reimb.</t>
  </si>
  <si>
    <t>7228</t>
  </si>
  <si>
    <t>Fire Life Safety</t>
  </si>
  <si>
    <t>Total Capital Improvements - Owner Reimb.</t>
  </si>
  <si>
    <t>Interest Expense</t>
  </si>
  <si>
    <t>8105</t>
  </si>
  <si>
    <t>Interest - Loan 1</t>
  </si>
  <si>
    <t>Total Interest Expense</t>
  </si>
  <si>
    <t>Other Non-Operating</t>
  </si>
  <si>
    <t>8210</t>
  </si>
  <si>
    <t>Uninsured (Gain)/Loss</t>
  </si>
  <si>
    <t>Total Other Non-Operating</t>
  </si>
  <si>
    <t>TOTAL NON-OPERATING</t>
  </si>
  <si>
    <t>NET INCOME</t>
  </si>
  <si>
    <t>Market Rent - Top Summary section</t>
  </si>
  <si>
    <t>TOTAL/AVG</t>
  </si>
  <si>
    <t>Base Rent</t>
  </si>
  <si>
    <t>Reno Premiums</t>
  </si>
  <si>
    <t>Amenity Premiums</t>
  </si>
  <si>
    <t>TOTAL GPR</t>
  </si>
  <si>
    <t>Average GPR (Unit)</t>
  </si>
  <si>
    <t>Average GPR (Sq Ft)</t>
  </si>
  <si>
    <t>Market Rent - Base Rent Tab</t>
  </si>
  <si>
    <t>Monthly Base Rent Change %</t>
  </si>
  <si>
    <t>Unit Type</t>
  </si>
  <si>
    <t>No of Units</t>
  </si>
  <si>
    <t>Square Feet</t>
  </si>
  <si>
    <t>1x1</t>
  </si>
  <si>
    <t>106</t>
  </si>
  <si>
    <t>Unit No</t>
  </si>
  <si>
    <t>A101</t>
  </si>
  <si>
    <t>A102</t>
  </si>
  <si>
    <t>A104</t>
  </si>
  <si>
    <t>A105</t>
  </si>
  <si>
    <t>A111</t>
  </si>
  <si>
    <t>A112</t>
  </si>
  <si>
    <t>A201</t>
  </si>
  <si>
    <t>A205</t>
  </si>
  <si>
    <t>A212</t>
  </si>
  <si>
    <t>A302</t>
  </si>
  <si>
    <t>A303</t>
  </si>
  <si>
    <t>A305</t>
  </si>
  <si>
    <t>A306</t>
  </si>
  <si>
    <t>A308</t>
  </si>
  <si>
    <t>A309</t>
  </si>
  <si>
    <t>B101</t>
  </si>
  <si>
    <t>B103</t>
  </si>
  <si>
    <t>B110</t>
  </si>
  <si>
    <t>B204</t>
  </si>
  <si>
    <t>B205</t>
  </si>
  <si>
    <t>B207</t>
  </si>
  <si>
    <t>B208</t>
  </si>
  <si>
    <t>B210</t>
  </si>
  <si>
    <t>B302</t>
  </si>
  <si>
    <t>B312</t>
  </si>
  <si>
    <t>C104</t>
  </si>
  <si>
    <t>C106</t>
  </si>
  <si>
    <t>C111</t>
  </si>
  <si>
    <t>C201</t>
  </si>
  <si>
    <t>C205</t>
  </si>
  <si>
    <t>C210</t>
  </si>
  <si>
    <t>C211</t>
  </si>
  <si>
    <t>C301</t>
  </si>
  <si>
    <t>C302</t>
  </si>
  <si>
    <t>C304</t>
  </si>
  <si>
    <t>D102</t>
  </si>
  <si>
    <t>D103</t>
  </si>
  <si>
    <t>D107</t>
  </si>
  <si>
    <t>D111</t>
  </si>
  <si>
    <t>D202</t>
  </si>
  <si>
    <t>D304</t>
  </si>
  <si>
    <t>D311</t>
  </si>
  <si>
    <t>D312</t>
  </si>
  <si>
    <t>E101</t>
  </si>
  <si>
    <t>E102</t>
  </si>
  <si>
    <t>E103</t>
  </si>
  <si>
    <t>E104</t>
  </si>
  <si>
    <t>E109</t>
  </si>
  <si>
    <t>E110</t>
  </si>
  <si>
    <t>E111</t>
  </si>
  <si>
    <t>E201</t>
  </si>
  <si>
    <t>E202</t>
  </si>
  <si>
    <t>E302</t>
  </si>
  <si>
    <t>E307</t>
  </si>
  <si>
    <t>E309</t>
  </si>
  <si>
    <t>E313</t>
  </si>
  <si>
    <t>E314</t>
  </si>
  <si>
    <t>G102</t>
  </si>
  <si>
    <t>G103</t>
  </si>
  <si>
    <t>G106</t>
  </si>
  <si>
    <t>G205</t>
  </si>
  <si>
    <t>G208</t>
  </si>
  <si>
    <t>G209</t>
  </si>
  <si>
    <t>G303</t>
  </si>
  <si>
    <t>G306</t>
  </si>
  <si>
    <t>G308</t>
  </si>
  <si>
    <t>G310</t>
  </si>
  <si>
    <t>G311</t>
  </si>
  <si>
    <t>G312</t>
  </si>
  <si>
    <t>H102</t>
  </si>
  <si>
    <t>H108</t>
  </si>
  <si>
    <t>H109</t>
  </si>
  <si>
    <t>H110</t>
  </si>
  <si>
    <t>H202</t>
  </si>
  <si>
    <t>H206</t>
  </si>
  <si>
    <t>H207</t>
  </si>
  <si>
    <t>H208</t>
  </si>
  <si>
    <t>J102</t>
  </si>
  <si>
    <t>J103</t>
  </si>
  <si>
    <t>J104</t>
  </si>
  <si>
    <t>J108</t>
  </si>
  <si>
    <t>J201</t>
  </si>
  <si>
    <t>J204</t>
  </si>
  <si>
    <t>J210</t>
  </si>
  <si>
    <t>J307</t>
  </si>
  <si>
    <t>J308</t>
  </si>
  <si>
    <t>J309</t>
  </si>
  <si>
    <t>K102</t>
  </si>
  <si>
    <t>K106</t>
  </si>
  <si>
    <t>K108</t>
  </si>
  <si>
    <t>K110</t>
  </si>
  <si>
    <t>K204</t>
  </si>
  <si>
    <t>K211</t>
  </si>
  <si>
    <t>K303</t>
  </si>
  <si>
    <t>K305</t>
  </si>
  <si>
    <t>K307</t>
  </si>
  <si>
    <t>K309</t>
  </si>
  <si>
    <t>L202</t>
  </si>
  <si>
    <t>L203</t>
  </si>
  <si>
    <t>L206</t>
  </si>
  <si>
    <t>L207</t>
  </si>
  <si>
    <t>L208</t>
  </si>
  <si>
    <t>L301</t>
  </si>
  <si>
    <t>L306</t>
  </si>
  <si>
    <t>L307</t>
  </si>
  <si>
    <t>L310</t>
  </si>
  <si>
    <t>2x1</t>
  </si>
  <si>
    <t>0</t>
  </si>
  <si>
    <t>2x2</t>
  </si>
  <si>
    <t>3x2</t>
  </si>
  <si>
    <t>Market Rent - Renovations Tab</t>
  </si>
  <si>
    <t>I want to renovate</t>
  </si>
  <si>
    <t>=</t>
  </si>
  <si>
    <t>of</t>
  </si>
  <si>
    <t>units at</t>
  </si>
  <si>
    <t>per unit at the</t>
  </si>
  <si>
    <t>Property</t>
  </si>
  <si>
    <t>Level</t>
  </si>
  <si>
    <t># of Unit Renovations</t>
  </si>
  <si>
    <t>0 / 0</t>
  </si>
  <si>
    <t>Renovation Revenue</t>
  </si>
  <si>
    <t>Projected Renovation Revenue</t>
  </si>
  <si>
    <t>Market Rent - Amenities Tab</t>
  </si>
  <si>
    <t>Monthly Amenity Change $</t>
  </si>
  <si>
    <t>Occupancy - Top Summary section</t>
  </si>
  <si>
    <t>Gross Potential Rent</t>
  </si>
  <si>
    <t>Loss/(Gain) to Lease</t>
  </si>
  <si>
    <t>Vacancy Loss</t>
  </si>
  <si>
    <t>Vacancy Loss (Model/Admin/Down)</t>
  </si>
  <si>
    <t>Rental Deductions</t>
  </si>
  <si>
    <t>NET RENTAL INCOME</t>
  </si>
  <si>
    <t>Average Market Rent</t>
  </si>
  <si>
    <t>GPR per Square Foot</t>
  </si>
  <si>
    <t>Physical Occupancy</t>
  </si>
  <si>
    <t>Economic Occupancy</t>
  </si>
  <si>
    <t>Ending Occupied Units</t>
  </si>
  <si>
    <t>Ending Vacant Units</t>
  </si>
  <si>
    <t>Total Units</t>
  </si>
  <si>
    <t>Occupancy - Model/Admin/Down Tab</t>
  </si>
  <si>
    <t>Model Vacancy Loss</t>
  </si>
  <si>
    <t>Admin Vacancy Loss</t>
  </si>
  <si>
    <t>Down Vacancy Loss</t>
  </si>
  <si>
    <t>MODEL UNITS</t>
  </si>
  <si>
    <t>Year</t>
  </si>
  <si>
    <t>ADMIN UNITS</t>
  </si>
  <si>
    <t>DOWN UNITS</t>
  </si>
  <si>
    <t>Occupancy - Move Ins / Move Out Tab</t>
  </si>
  <si>
    <t>Lease Expiration Limits</t>
  </si>
  <si>
    <t>Expiring Leases</t>
  </si>
  <si>
    <t>Projected Renewal Rate %</t>
  </si>
  <si>
    <t>Total Move Outs</t>
  </si>
  <si>
    <t>Total Move Ins</t>
  </si>
  <si>
    <t>Ending Model/Admin/Down Units</t>
  </si>
  <si>
    <t>Ending Vacancy Loss (Excluding Model/Admin/Down)</t>
  </si>
  <si>
    <t>Property Renewal Goal %</t>
  </si>
  <si>
    <t>Property Occupancy Goal %</t>
  </si>
  <si>
    <t>I want to enter my move ins/move outs at the: Property Level</t>
  </si>
  <si>
    <t>Projected # Renewed</t>
  </si>
  <si>
    <t>Projected Renewal %</t>
  </si>
  <si>
    <t>PROJECTED MOVE-OUTS</t>
  </si>
  <si>
    <t>Estimated MTM Leases</t>
  </si>
  <si>
    <t>Estimated MTM Move-Outs</t>
  </si>
  <si>
    <t>Estimated Skips/Evictions</t>
  </si>
  <si>
    <t>ENDING MOVE-OUTS</t>
  </si>
  <si>
    <t>Starting Vacant Units (excluding Model/Admin/Down)</t>
  </si>
  <si>
    <t>Vacants from Ending MO's</t>
  </si>
  <si>
    <t>Total Units available to Lease</t>
  </si>
  <si>
    <t>ENDING MOVE-INS</t>
  </si>
  <si>
    <t>Ending Vacancy Loss (excluding Model/Admin/Down)</t>
  </si>
  <si>
    <t>Occupancy - Actual Rent Tab</t>
  </si>
  <si>
    <t>Actual Rent calculations are being shown at the: Property Level</t>
  </si>
  <si>
    <t>Less Vacancy Loss</t>
  </si>
  <si>
    <t>Less Actual Rent</t>
  </si>
  <si>
    <t>LOSS/(GAIN) TO LEASE</t>
  </si>
  <si>
    <t>Average Contracted Rent</t>
  </si>
  <si>
    <t># Renewals</t>
  </si>
  <si>
    <t>Renewal Increase %</t>
  </si>
  <si>
    <t>Renewal Increase $</t>
  </si>
  <si>
    <t>Average Renewal Rent</t>
  </si>
  <si>
    <t>Subtotal Renewal Rent</t>
  </si>
  <si>
    <t># New Leases (Move-Ins)</t>
  </si>
  <si>
    <t>New Move-In Discount %</t>
  </si>
  <si>
    <t>MKT</t>
  </si>
  <si>
    <t>Subtotal New Lease Rent</t>
  </si>
  <si>
    <t># Forecasted Leases</t>
  </si>
  <si>
    <t>Subtotal Forecasted Rent</t>
  </si>
  <si>
    <t># Estimated Contracted Leases</t>
  </si>
  <si>
    <t>Subtotal Estimated Contracted Rent</t>
  </si>
  <si>
    <t>TOTAL ACTUAL RENT</t>
  </si>
  <si>
    <t>Occupancy - Rental Deduction Tab</t>
  </si>
  <si>
    <t>Forecasted # Move-Ins</t>
  </si>
  <si>
    <t>Forecasted # Renewals</t>
  </si>
  <si>
    <t>New Move-In Concessions</t>
  </si>
  <si>
    <t>Total Move-In Concessions</t>
  </si>
  <si>
    <t>New Renewal Concessions</t>
  </si>
  <si>
    <t>Total Renewal Concessions</t>
  </si>
  <si>
    <t>Total Add'l Concessions</t>
  </si>
  <si>
    <t>TOTAL CONCESSIONS</t>
  </si>
  <si>
    <t>Write-Off / Uncollectable</t>
  </si>
  <si>
    <t>Settings</t>
  </si>
  <si>
    <t>GENERAL SETTINGS</t>
  </si>
  <si>
    <t>Version Description (Optional)</t>
  </si>
  <si>
    <t xml:space="preserve">2024 awaiting owner </t>
  </si>
  <si>
    <t>Template</t>
  </si>
  <si>
    <t>HOA Template</t>
  </si>
  <si>
    <t>Estimated Future Historicals</t>
  </si>
  <si>
    <t>Estimate Future Historicals by annualizing current year 2023 actuals</t>
  </si>
  <si>
    <t>and start in</t>
  </si>
  <si>
    <t>September 2024</t>
  </si>
  <si>
    <t>Approval Workflow</t>
  </si>
  <si>
    <t>BudgetsPro</t>
  </si>
  <si>
    <t>LEASE CALCULATIONS</t>
  </si>
  <si>
    <t>New Lease Calculations</t>
  </si>
  <si>
    <t>New Leases will be at Market Rent (no Gain/Loss to Lease)</t>
  </si>
  <si>
    <t>Renewal Pricing Calculations</t>
  </si>
  <si>
    <t>Renewals will be given a percentage increase over existing rent</t>
  </si>
  <si>
    <t>This increase will be 3.0% percent (%) over exising rent.</t>
  </si>
  <si>
    <t>OTHER CONCESSIONS AND BAD DEBT</t>
  </si>
  <si>
    <t>Other Concessions</t>
  </si>
  <si>
    <t>Bad Debt will be Average Market Rent multiplied by the number of skips/evictions</t>
  </si>
  <si>
    <t>Bad Debt Transaction Category is:</t>
  </si>
  <si>
    <t>BEGINNING VACANCIES</t>
  </si>
  <si>
    <t># of Units</t>
  </si>
  <si>
    <t xml:space="preserve">Budget - 2024 Cedar Pointe Partners - Accrual - v3 - 2024 awaiting owner </t>
  </si>
  <si>
    <t>Actual</t>
  </si>
  <si>
    <t>Budget</t>
  </si>
  <si>
    <t>Cleaning/Damage Fees</t>
  </si>
  <si>
    <t>R&amp;M - Landscaping/Irrigation</t>
  </si>
  <si>
    <t>R&amp;M - Pest Control</t>
  </si>
  <si>
    <t>Training</t>
  </si>
  <si>
    <t>Painting-Interior</t>
  </si>
  <si>
    <t>Vinyl</t>
  </si>
  <si>
    <t>Painting -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</si>
</sst>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Calibri"/>
      <scheme val="minor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6D7ED"/>
      </patternFill>
    </fill>
    <fill>
      <patternFill patternType="solid">
        <fgColor rgb="FFD9D9D9"/>
      </patternFill>
    </fill>
    <fill>
      <patternFill patternType="solid">
        <fgColor rgb="FFE2EBF6"/>
      </patternFill>
    </fill>
    <fill>
      <patternFill patternType="solid">
        <fgColor rgb="FFBFBFBF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 style="thin">
        <color rgb="FFF2F2F2"/>
      </left>
      <right/>
      <top style="thin">
        <color rgb="FFF2F2F2"/>
      </top>
      <bottom/>
      <diagonal/>
    </border>
    <border>
      <left/>
      <right/>
      <top style="thin">
        <color rgb="FFF2F2F2"/>
      </top>
      <bottom/>
      <diagonal/>
    </border>
    <border>
      <left/>
      <right style="thin">
        <color rgb="FFF2F2F2"/>
      </right>
      <top style="thin">
        <color rgb="FFF2F2F2"/>
      </top>
      <bottom/>
      <diagonal/>
    </border>
    <border>
      <left style="thin">
        <color rgb="FFF2F2F2"/>
      </left>
      <right/>
      <top style="thin">
        <color rgb="FF000000"/>
      </top>
      <bottom/>
      <diagonal/>
    </border>
    <border>
      <left/>
      <right style="thin">
        <color rgb="FFF2F2F2"/>
      </right>
      <top style="thin">
        <color rgb="FF000000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 style="thin">
        <color rgb="FF000000"/>
      </top>
      <bottom style="thin">
        <color rgb="FFF2F2F2"/>
      </bottom>
      <diagonal/>
    </border>
    <border>
      <left/>
      <right style="thin">
        <color rgb="FFF2F2F2"/>
      </right>
      <top style="thin">
        <color rgb="FF000000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000000"/>
      </bottom>
      <diagonal/>
    </border>
    <border>
      <left style="thin">
        <color rgb="FFF2F2F2"/>
      </left>
      <right/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 style="thin">
        <color rgb="FF000000"/>
      </top>
      <bottom/>
      <diagonal/>
    </border>
    <border>
      <left style="thin">
        <color rgb="FFF2F2F2"/>
      </left>
      <right/>
      <top/>
      <bottom style="thin">
        <color rgb="FF000000"/>
      </bottom>
      <diagonal/>
    </border>
    <border>
      <left style="thin">
        <color rgb="FFF2F2F2"/>
      </left>
      <right style="thin">
        <color rgb="FFF2F2F2"/>
      </right>
      <top/>
      <bottom style="thin">
        <color rgb="FF000000"/>
      </bottom>
      <diagonal/>
    </border>
    <border>
      <left style="thin">
        <color rgb="FFF2F2F2"/>
      </left>
      <right/>
      <top style="thin">
        <color rgb="FF000000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000000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F2F2F2"/>
      </left>
      <right/>
      <top style="thick">
        <color rgb="FF000000"/>
      </top>
      <bottom/>
      <diagonal/>
    </border>
    <border>
      <left style="thin">
        <color rgb="FFF2F2F2"/>
      </left>
      <right style="thin">
        <color rgb="FFF2F2F2"/>
      </right>
      <top style="thick">
        <color rgb="FF000000"/>
      </top>
      <bottom/>
      <diagonal/>
    </border>
    <border>
      <left style="thin">
        <color rgb="FFF2F2F2"/>
      </left>
      <right/>
      <top style="thin">
        <color rgb="FFF2F2F2"/>
      </top>
      <bottom style="thin">
        <color rgb="FF000000"/>
      </bottom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000000"/>
      </top>
      <bottom style="thin">
        <color rgb="FF000000"/>
      </bottom>
      <diagonal/>
    </border>
    <border>
      <left style="thin">
        <color rgb="FFF2F2F2"/>
      </left>
      <right style="thin">
        <color rgb="FFF2F2F2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2" borderId="0" xfId="0" applyFill="1"/>
    <xf numFmtId="0" fontId="1" fillId="2" borderId="4" xfId="0" applyFont="1" applyFill="1" applyBorder="1" applyAlignment="1">
      <alignment horizontal="right" wrapText="1"/>
    </xf>
    <xf numFmtId="0" fontId="1" fillId="3" borderId="5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horizontal="right" wrapText="1"/>
    </xf>
    <xf numFmtId="0" fontId="1" fillId="3" borderId="7" xfId="0" applyFont="1" applyFill="1" applyBorder="1" applyAlignment="1">
      <alignment horizontal="right" wrapText="1"/>
    </xf>
    <xf numFmtId="0" fontId="1" fillId="4" borderId="5" xfId="0" applyFont="1" applyFill="1" applyBorder="1" applyAlignment="1">
      <alignment horizontal="right" wrapText="1"/>
    </xf>
    <xf numFmtId="0" fontId="1" fillId="4" borderId="6" xfId="0" applyFont="1" applyFill="1" applyBorder="1" applyAlignment="1">
      <alignment horizontal="right" wrapText="1"/>
    </xf>
    <xf numFmtId="0" fontId="1" fillId="4" borderId="7" xfId="0" applyFont="1" applyFill="1" applyBorder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5" borderId="8" xfId="0" applyFill="1" applyBorder="1"/>
    <xf numFmtId="0" fontId="0" fillId="5" borderId="0" xfId="0" applyFill="1"/>
    <xf numFmtId="0" fontId="0" fillId="5" borderId="9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8" xfId="0" applyBorder="1"/>
    <xf numFmtId="0" fontId="4" fillId="0" borderId="0" xfId="0" applyFont="1" applyAlignment="1">
      <alignment horizontal="left"/>
    </xf>
    <xf numFmtId="39" fontId="4" fillId="0" borderId="0" xfId="0" applyNumberFormat="1" applyFont="1" applyAlignment="1">
      <alignment horizontal="right"/>
    </xf>
    <xf numFmtId="39" fontId="4" fillId="5" borderId="8" xfId="0" applyNumberFormat="1" applyFont="1" applyFill="1" applyBorder="1" applyAlignment="1">
      <alignment horizontal="right"/>
    </xf>
    <xf numFmtId="39" fontId="4" fillId="5" borderId="0" xfId="0" applyNumberFormat="1" applyFont="1" applyFill="1" applyAlignment="1">
      <alignment horizontal="right"/>
    </xf>
    <xf numFmtId="164" fontId="4" fillId="5" borderId="0" xfId="0" applyNumberFormat="1" applyFont="1" applyFill="1" applyAlignment="1">
      <alignment horizontal="right"/>
    </xf>
    <xf numFmtId="39" fontId="4" fillId="5" borderId="9" xfId="0" applyNumberFormat="1" applyFont="1" applyFill="1" applyBorder="1" applyAlignment="1">
      <alignment horizontal="right"/>
    </xf>
    <xf numFmtId="39" fontId="4" fillId="2" borderId="8" xfId="0" applyNumberFormat="1" applyFont="1" applyFill="1" applyBorder="1" applyAlignment="1">
      <alignment horizontal="right"/>
    </xf>
    <xf numFmtId="39" fontId="4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39" fontId="4" fillId="2" borderId="9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39" fontId="3" fillId="0" borderId="10" xfId="0" applyNumberFormat="1" applyFont="1" applyBorder="1" applyAlignment="1">
      <alignment horizontal="right"/>
    </xf>
    <xf numFmtId="39" fontId="3" fillId="5" borderId="11" xfId="0" applyNumberFormat="1" applyFont="1" applyFill="1" applyBorder="1" applyAlignment="1">
      <alignment horizontal="right"/>
    </xf>
    <xf numFmtId="39" fontId="3" fillId="5" borderId="10" xfId="0" applyNumberFormat="1" applyFont="1" applyFill="1" applyBorder="1" applyAlignment="1">
      <alignment horizontal="right"/>
    </xf>
    <xf numFmtId="164" fontId="3" fillId="5" borderId="10" xfId="0" applyNumberFormat="1" applyFont="1" applyFill="1" applyBorder="1" applyAlignment="1">
      <alignment horizontal="right"/>
    </xf>
    <xf numFmtId="39" fontId="3" fillId="5" borderId="12" xfId="0" applyNumberFormat="1" applyFont="1" applyFill="1" applyBorder="1" applyAlignment="1">
      <alignment horizontal="right"/>
    </xf>
    <xf numFmtId="39" fontId="3" fillId="2" borderId="11" xfId="0" applyNumberFormat="1" applyFont="1" applyFill="1" applyBorder="1" applyAlignment="1">
      <alignment horizontal="right"/>
    </xf>
    <xf numFmtId="39" fontId="3" fillId="2" borderId="10" xfId="0" applyNumberFormat="1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39" fontId="3" fillId="2" borderId="12" xfId="0" applyNumberFormat="1" applyFont="1" applyFill="1" applyBorder="1" applyAlignment="1">
      <alignment horizontal="right"/>
    </xf>
    <xf numFmtId="0" fontId="4" fillId="4" borderId="0" xfId="0" applyFont="1" applyFill="1" applyAlignment="1">
      <alignment horizontal="left"/>
    </xf>
    <xf numFmtId="39" fontId="4" fillId="4" borderId="0" xfId="0" applyNumberFormat="1" applyFont="1" applyFill="1" applyAlignment="1">
      <alignment horizontal="right"/>
    </xf>
    <xf numFmtId="0" fontId="0" fillId="4" borderId="8" xfId="0" applyFill="1" applyBorder="1"/>
    <xf numFmtId="0" fontId="0" fillId="4" borderId="0" xfId="0" applyFill="1"/>
    <xf numFmtId="0" fontId="0" fillId="4" borderId="9" xfId="0" applyFill="1" applyBorder="1"/>
    <xf numFmtId="0" fontId="0" fillId="4" borderId="0" xfId="0" applyFill="1" applyAlignment="1">
      <alignment wrapText="1"/>
    </xf>
    <xf numFmtId="39" fontId="3" fillId="2" borderId="13" xfId="0" applyNumberFormat="1" applyFont="1" applyFill="1" applyBorder="1" applyAlignment="1">
      <alignment horizontal="right"/>
    </xf>
    <xf numFmtId="39" fontId="3" fillId="5" borderId="14" xfId="0" applyNumberFormat="1" applyFont="1" applyFill="1" applyBorder="1" applyAlignment="1">
      <alignment horizontal="right"/>
    </xf>
    <xf numFmtId="39" fontId="3" fillId="5" borderId="13" xfId="0" applyNumberFormat="1" applyFont="1" applyFill="1" applyBorder="1" applyAlignment="1">
      <alignment horizontal="right"/>
    </xf>
    <xf numFmtId="164" fontId="3" fillId="5" borderId="13" xfId="0" applyNumberFormat="1" applyFont="1" applyFill="1" applyBorder="1" applyAlignment="1">
      <alignment horizontal="right"/>
    </xf>
    <xf numFmtId="39" fontId="3" fillId="2" borderId="14" xfId="0" applyNumberFormat="1" applyFont="1" applyFill="1" applyBorder="1" applyAlignment="1">
      <alignment horizontal="right"/>
    </xf>
    <xf numFmtId="164" fontId="3" fillId="2" borderId="13" xfId="0" applyNumberFormat="1" applyFont="1" applyFill="1" applyBorder="1" applyAlignment="1">
      <alignment horizontal="right"/>
    </xf>
    <xf numFmtId="39" fontId="3" fillId="2" borderId="15" xfId="0" applyNumberFormat="1" applyFont="1" applyFill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4" fillId="2" borderId="0" xfId="0" applyFont="1" applyFill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6" xfId="0" applyFont="1" applyBorder="1" applyAlignment="1">
      <alignment horizontal="left"/>
    </xf>
    <xf numFmtId="39" fontId="4" fillId="0" borderId="16" xfId="0" applyNumberFormat="1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left"/>
    </xf>
    <xf numFmtId="39" fontId="4" fillId="0" borderId="18" xfId="0" applyNumberFormat="1" applyFont="1" applyBorder="1" applyAlignment="1">
      <alignment horizontal="right"/>
    </xf>
    <xf numFmtId="39" fontId="4" fillId="0" borderId="19" xfId="0" applyNumberFormat="1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39" fontId="1" fillId="0" borderId="2" xfId="0" applyNumberFormat="1" applyFont="1" applyBorder="1" applyAlignment="1">
      <alignment horizontal="right"/>
    </xf>
    <xf numFmtId="39" fontId="1" fillId="0" borderId="21" xfId="0" applyNumberFormat="1" applyFont="1" applyBorder="1" applyAlignment="1">
      <alignment horizontal="right"/>
    </xf>
    <xf numFmtId="39" fontId="4" fillId="0" borderId="2" xfId="0" applyNumberFormat="1" applyFont="1" applyBorder="1" applyAlignment="1">
      <alignment horizontal="right"/>
    </xf>
    <xf numFmtId="39" fontId="4" fillId="0" borderId="21" xfId="0" applyNumberFormat="1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3" fillId="0" borderId="22" xfId="0" applyFont="1" applyBorder="1" applyAlignment="1">
      <alignment horizontal="left"/>
    </xf>
    <xf numFmtId="39" fontId="4" fillId="0" borderId="22" xfId="0" applyNumberFormat="1" applyFont="1" applyBorder="1" applyAlignment="1">
      <alignment horizontal="right"/>
    </xf>
    <xf numFmtId="0" fontId="1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0" fillId="6" borderId="0" xfId="0" applyFill="1"/>
    <xf numFmtId="0" fontId="3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 wrapText="1"/>
    </xf>
    <xf numFmtId="0" fontId="4" fillId="6" borderId="0" xfId="0" applyFont="1" applyFill="1" applyAlignment="1">
      <alignment horizontal="right"/>
    </xf>
    <xf numFmtId="0" fontId="3" fillId="2" borderId="2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39" fontId="4" fillId="2" borderId="23" xfId="0" applyNumberFormat="1" applyFont="1" applyFill="1" applyBorder="1" applyAlignment="1">
      <alignment horizontal="right"/>
    </xf>
    <xf numFmtId="39" fontId="4" fillId="2" borderId="24" xfId="0" applyNumberFormat="1" applyFont="1" applyFill="1" applyBorder="1" applyAlignment="1">
      <alignment horizontal="right"/>
    </xf>
    <xf numFmtId="0" fontId="3" fillId="6" borderId="16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 wrapText="1"/>
    </xf>
    <xf numFmtId="0" fontId="0" fillId="6" borderId="16" xfId="0" applyFill="1" applyBorder="1"/>
    <xf numFmtId="0" fontId="3" fillId="0" borderId="16" xfId="0" applyFont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3" fillId="6" borderId="25" xfId="0" applyFont="1" applyFill="1" applyBorder="1" applyAlignment="1">
      <alignment horizontal="center" wrapText="1"/>
    </xf>
    <xf numFmtId="0" fontId="0" fillId="6" borderId="25" xfId="0" applyFill="1" applyBorder="1"/>
    <xf numFmtId="164" fontId="1" fillId="2" borderId="1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37" fontId="1" fillId="2" borderId="1" xfId="0" applyNumberFormat="1" applyFont="1" applyFill="1" applyBorder="1" applyAlignment="1">
      <alignment horizontal="center"/>
    </xf>
    <xf numFmtId="39" fontId="1" fillId="2" borderId="1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0" fillId="0" borderId="22" xfId="0" applyBorder="1"/>
    <xf numFmtId="37" fontId="4" fillId="0" borderId="16" xfId="0" applyNumberFormat="1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39" fontId="3" fillId="2" borderId="26" xfId="0" applyNumberFormat="1" applyFont="1" applyFill="1" applyBorder="1" applyAlignment="1">
      <alignment horizontal="right"/>
    </xf>
    <xf numFmtId="39" fontId="3" fillId="2" borderId="27" xfId="0" applyNumberFormat="1" applyFont="1" applyFill="1" applyBorder="1" applyAlignment="1">
      <alignment horizontal="right"/>
    </xf>
    <xf numFmtId="0" fontId="3" fillId="6" borderId="26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 wrapText="1"/>
    </xf>
    <xf numFmtId="0" fontId="4" fillId="6" borderId="26" xfId="0" applyFont="1" applyFill="1" applyBorder="1" applyAlignment="1">
      <alignment horizontal="right"/>
    </xf>
    <xf numFmtId="0" fontId="4" fillId="6" borderId="27" xfId="0" applyFont="1" applyFill="1" applyBorder="1" applyAlignment="1">
      <alignment horizontal="right"/>
    </xf>
    <xf numFmtId="39" fontId="4" fillId="2" borderId="20" xfId="0" applyNumberFormat="1" applyFont="1" applyFill="1" applyBorder="1" applyAlignment="1">
      <alignment horizontal="right"/>
    </xf>
    <xf numFmtId="39" fontId="4" fillId="2" borderId="28" xfId="0" applyNumberFormat="1" applyFont="1" applyFill="1" applyBorder="1" applyAlignment="1">
      <alignment horizontal="right"/>
    </xf>
    <xf numFmtId="0" fontId="3" fillId="6" borderId="26" xfId="0" applyFont="1" applyFill="1" applyBorder="1" applyAlignment="1">
      <alignment horizontal="right"/>
    </xf>
    <xf numFmtId="0" fontId="3" fillId="6" borderId="27" xfId="0" applyFont="1" applyFill="1" applyBorder="1" applyAlignment="1">
      <alignment horizontal="right"/>
    </xf>
    <xf numFmtId="0" fontId="4" fillId="0" borderId="17" xfId="0" applyFont="1" applyBorder="1" applyAlignment="1">
      <alignment horizontal="center"/>
    </xf>
    <xf numFmtId="39" fontId="4" fillId="0" borderId="17" xfId="0" applyNumberFormat="1" applyFont="1" applyBorder="1" applyAlignment="1">
      <alignment horizontal="right"/>
    </xf>
    <xf numFmtId="0" fontId="3" fillId="6" borderId="29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 wrapText="1"/>
    </xf>
    <xf numFmtId="0" fontId="3" fillId="6" borderId="29" xfId="0" applyFont="1" applyFill="1" applyBorder="1" applyAlignment="1">
      <alignment horizontal="right"/>
    </xf>
    <xf numFmtId="0" fontId="3" fillId="6" borderId="30" xfId="0" applyFont="1" applyFill="1" applyBorder="1" applyAlignment="1">
      <alignment horizontal="right"/>
    </xf>
    <xf numFmtId="0" fontId="3" fillId="0" borderId="1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39" fontId="4" fillId="0" borderId="20" xfId="0" applyNumberFormat="1" applyFont="1" applyBorder="1" applyAlignment="1">
      <alignment horizontal="right"/>
    </xf>
    <xf numFmtId="39" fontId="4" fillId="0" borderId="28" xfId="0" applyNumberFormat="1" applyFont="1" applyBorder="1" applyAlignment="1">
      <alignment horizontal="right"/>
    </xf>
    <xf numFmtId="164" fontId="4" fillId="0" borderId="20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17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37" fontId="4" fillId="0" borderId="17" xfId="0" applyNumberFormat="1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31" xfId="0" applyFont="1" applyBorder="1" applyAlignment="1">
      <alignment horizontal="left"/>
    </xf>
    <xf numFmtId="37" fontId="4" fillId="0" borderId="31" xfId="0" applyNumberFormat="1" applyFont="1" applyBorder="1" applyAlignment="1">
      <alignment horizontal="right"/>
    </xf>
    <xf numFmtId="37" fontId="4" fillId="0" borderId="32" xfId="0" applyNumberFormat="1" applyFont="1" applyBorder="1" applyAlignment="1">
      <alignment horizontal="right"/>
    </xf>
    <xf numFmtId="0" fontId="3" fillId="2" borderId="18" xfId="0" applyFont="1" applyFill="1" applyBorder="1" applyAlignment="1">
      <alignment horizontal="right"/>
    </xf>
    <xf numFmtId="0" fontId="0" fillId="2" borderId="33" xfId="0" applyFill="1" applyBorder="1"/>
    <xf numFmtId="0" fontId="3" fillId="2" borderId="18" xfId="0" applyFont="1" applyFill="1" applyBorder="1" applyAlignment="1">
      <alignment horizontal="left"/>
    </xf>
    <xf numFmtId="39" fontId="4" fillId="2" borderId="18" xfId="0" applyNumberFormat="1" applyFont="1" applyFill="1" applyBorder="1" applyAlignment="1">
      <alignment horizontal="right"/>
    </xf>
    <xf numFmtId="0" fontId="0" fillId="2" borderId="34" xfId="0" applyFill="1" applyBorder="1"/>
    <xf numFmtId="0" fontId="3" fillId="2" borderId="2" xfId="0" applyFont="1" applyFill="1" applyBorder="1" applyAlignment="1">
      <alignment horizontal="right"/>
    </xf>
    <xf numFmtId="0" fontId="0" fillId="2" borderId="35" xfId="0" applyFill="1" applyBorder="1"/>
    <xf numFmtId="0" fontId="3" fillId="2" borderId="2" xfId="0" applyFont="1" applyFill="1" applyBorder="1" applyAlignment="1">
      <alignment horizontal="left"/>
    </xf>
    <xf numFmtId="39" fontId="4" fillId="2" borderId="2" xfId="0" applyNumberFormat="1" applyFont="1" applyFill="1" applyBorder="1" applyAlignment="1">
      <alignment horizontal="right"/>
    </xf>
    <xf numFmtId="0" fontId="3" fillId="2" borderId="36" xfId="0" applyFont="1" applyFill="1" applyBorder="1" applyAlignment="1">
      <alignment horizontal="right"/>
    </xf>
    <xf numFmtId="0" fontId="0" fillId="2" borderId="36" xfId="0" applyFill="1" applyBorder="1"/>
    <xf numFmtId="0" fontId="3" fillId="2" borderId="36" xfId="0" applyFont="1" applyFill="1" applyBorder="1" applyAlignment="1">
      <alignment horizontal="left"/>
    </xf>
    <xf numFmtId="37" fontId="4" fillId="2" borderId="36" xfId="0" applyNumberFormat="1" applyFont="1" applyFill="1" applyBorder="1" applyAlignment="1">
      <alignment horizontal="right"/>
    </xf>
    <xf numFmtId="0" fontId="3" fillId="6" borderId="17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 wrapText="1"/>
    </xf>
    <xf numFmtId="0" fontId="3" fillId="6" borderId="17" xfId="0" applyFont="1" applyFill="1" applyBorder="1" applyAlignment="1">
      <alignment horizontal="left"/>
    </xf>
    <xf numFmtId="0" fontId="4" fillId="6" borderId="17" xfId="0" applyFont="1" applyFill="1" applyBorder="1" applyAlignment="1">
      <alignment horizontal="right"/>
    </xf>
    <xf numFmtId="0" fontId="4" fillId="6" borderId="16" xfId="0" applyFont="1" applyFill="1" applyBorder="1" applyAlignment="1">
      <alignment horizontal="right"/>
    </xf>
    <xf numFmtId="0" fontId="3" fillId="0" borderId="20" xfId="0" applyFont="1" applyBorder="1" applyAlignment="1">
      <alignment horizontal="center"/>
    </xf>
    <xf numFmtId="37" fontId="4" fillId="0" borderId="20" xfId="0" applyNumberFormat="1" applyFont="1" applyBorder="1" applyAlignment="1">
      <alignment horizontal="right"/>
    </xf>
    <xf numFmtId="37" fontId="4" fillId="0" borderId="28" xfId="0" applyNumberFormat="1" applyFont="1" applyBorder="1" applyAlignment="1">
      <alignment horizontal="right"/>
    </xf>
    <xf numFmtId="0" fontId="3" fillId="2" borderId="37" xfId="0" applyFont="1" applyFill="1" applyBorder="1" applyAlignment="1">
      <alignment horizontal="right"/>
    </xf>
    <xf numFmtId="0" fontId="0" fillId="2" borderId="37" xfId="0" applyFill="1" applyBorder="1"/>
    <xf numFmtId="0" fontId="3" fillId="2" borderId="37" xfId="0" applyFont="1" applyFill="1" applyBorder="1" applyAlignment="1">
      <alignment horizontal="left"/>
    </xf>
    <xf numFmtId="37" fontId="4" fillId="2" borderId="37" xfId="0" applyNumberFormat="1" applyFont="1" applyFill="1" applyBorder="1" applyAlignment="1">
      <alignment horizontal="right"/>
    </xf>
    <xf numFmtId="37" fontId="4" fillId="2" borderId="38" xfId="0" applyNumberFormat="1" applyFont="1" applyFill="1" applyBorder="1" applyAlignment="1">
      <alignment horizontal="right"/>
    </xf>
    <xf numFmtId="39" fontId="4" fillId="0" borderId="39" xfId="0" applyNumberFormat="1" applyFont="1" applyBorder="1" applyAlignment="1">
      <alignment horizontal="right"/>
    </xf>
    <xf numFmtId="39" fontId="4" fillId="0" borderId="25" xfId="0" applyNumberFormat="1" applyFont="1" applyBorder="1" applyAlignment="1">
      <alignment horizontal="right"/>
    </xf>
    <xf numFmtId="0" fontId="3" fillId="0" borderId="31" xfId="0" applyFont="1" applyBorder="1" applyAlignment="1">
      <alignment horizontal="right" wrapText="1"/>
    </xf>
    <xf numFmtId="39" fontId="4" fillId="0" borderId="31" xfId="0" applyNumberFormat="1" applyFont="1" applyBorder="1" applyAlignment="1">
      <alignment horizontal="right"/>
    </xf>
    <xf numFmtId="39" fontId="4" fillId="0" borderId="32" xfId="0" applyNumberFormat="1" applyFont="1" applyBorder="1" applyAlignment="1">
      <alignment horizontal="right"/>
    </xf>
    <xf numFmtId="0" fontId="0" fillId="0" borderId="26" xfId="0" applyBorder="1"/>
    <xf numFmtId="0" fontId="3" fillId="0" borderId="41" xfId="0" applyFont="1" applyBorder="1" applyAlignment="1">
      <alignment horizontal="right"/>
    </xf>
    <xf numFmtId="0" fontId="3" fillId="0" borderId="41" xfId="0" applyFont="1" applyBorder="1" applyAlignment="1">
      <alignment horizontal="left"/>
    </xf>
    <xf numFmtId="164" fontId="4" fillId="0" borderId="41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0" fontId="0" fillId="6" borderId="17" xfId="0" applyFill="1" applyBorder="1"/>
    <xf numFmtId="0" fontId="1" fillId="0" borderId="17" xfId="0" applyFont="1" applyBorder="1" applyAlignment="1">
      <alignment horizontal="right"/>
    </xf>
    <xf numFmtId="0" fontId="1" fillId="0" borderId="17" xfId="0" applyFont="1" applyBorder="1" applyAlignment="1">
      <alignment horizontal="left"/>
    </xf>
    <xf numFmtId="0" fontId="1" fillId="0" borderId="20" xfId="0" applyFont="1" applyBorder="1" applyAlignment="1">
      <alignment horizontal="right"/>
    </xf>
    <xf numFmtId="0" fontId="1" fillId="0" borderId="20" xfId="0" applyFont="1" applyBorder="1" applyAlignment="1">
      <alignment horizontal="left"/>
    </xf>
    <xf numFmtId="0" fontId="1" fillId="0" borderId="20" xfId="0" applyFont="1" applyBorder="1" applyAlignment="1">
      <alignment horizontal="right" wrapText="1"/>
    </xf>
    <xf numFmtId="0" fontId="1" fillId="0" borderId="39" xfId="0" applyFont="1" applyBorder="1" applyAlignment="1">
      <alignment horizontal="right"/>
    </xf>
    <xf numFmtId="0" fontId="1" fillId="0" borderId="39" xfId="0" applyFont="1" applyBorder="1" applyAlignment="1">
      <alignment horizontal="left"/>
    </xf>
    <xf numFmtId="37" fontId="4" fillId="0" borderId="39" xfId="0" applyNumberFormat="1" applyFont="1" applyBorder="1" applyAlignment="1">
      <alignment horizontal="right"/>
    </xf>
    <xf numFmtId="37" fontId="4" fillId="0" borderId="25" xfId="0" applyNumberFormat="1" applyFont="1" applyBorder="1" applyAlignment="1">
      <alignment horizontal="right"/>
    </xf>
    <xf numFmtId="39" fontId="4" fillId="0" borderId="41" xfId="0" applyNumberFormat="1" applyFont="1" applyBorder="1" applyAlignment="1">
      <alignment horizontal="right"/>
    </xf>
    <xf numFmtId="0" fontId="0" fillId="0" borderId="27" xfId="0" applyBorder="1"/>
    <xf numFmtId="0" fontId="0" fillId="6" borderId="26" xfId="0" applyFill="1" applyBorder="1"/>
    <xf numFmtId="0" fontId="3" fillId="0" borderId="43" xfId="0" applyFont="1" applyBorder="1" applyAlignment="1">
      <alignment horizontal="right"/>
    </xf>
    <xf numFmtId="0" fontId="3" fillId="0" borderId="43" xfId="0" applyFont="1" applyBorder="1" applyAlignment="1">
      <alignment horizontal="left"/>
    </xf>
    <xf numFmtId="39" fontId="4" fillId="0" borderId="43" xfId="0" applyNumberFormat="1" applyFont="1" applyBorder="1" applyAlignment="1">
      <alignment horizontal="right"/>
    </xf>
    <xf numFmtId="39" fontId="4" fillId="0" borderId="44" xfId="0" applyNumberFormat="1" applyFont="1" applyBorder="1" applyAlignment="1">
      <alignment horizontal="right"/>
    </xf>
    <xf numFmtId="0" fontId="0" fillId="0" borderId="41" xfId="0" applyBorder="1"/>
    <xf numFmtId="4" fontId="0" fillId="0" borderId="0" xfId="0" applyNumberFormat="1"/>
    <xf numFmtId="0" fontId="5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3" fillId="2" borderId="26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0" fillId="0" borderId="26" xfId="0" applyBorder="1"/>
    <xf numFmtId="0" fontId="0" fillId="0" borderId="0" xfId="0"/>
    <xf numFmtId="0" fontId="0" fillId="0" borderId="40" xfId="0" applyBorder="1"/>
    <xf numFmtId="0" fontId="1" fillId="0" borderId="41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84"/>
  <sheetViews>
    <sheetView showGridLines="0" tabSelected="1" zoomScaleNormal="100" workbookViewId="0">
      <pane xSplit="4" ySplit="3" topLeftCell="E4" activePane="bottomRight" state="frozen"/>
      <selection pane="topRight"/>
      <selection pane="bottomLeft"/>
      <selection pane="bottomRight" activeCell="F22" sqref="F22"/>
    </sheetView>
  </sheetViews>
  <sheetFormatPr defaultRowHeight="15" x14ac:dyDescent="0.25"/>
  <cols>
    <col min="1" max="2" width="2.42578125" customWidth="1"/>
    <col min="3" max="3" width="7.42578125" customWidth="1"/>
    <col min="4" max="4" width="37.42578125" customWidth="1"/>
    <col min="5" max="12" width="10.7109375" bestFit="1" customWidth="1"/>
    <col min="13" max="13" width="11" bestFit="1" customWidth="1"/>
    <col min="14" max="16" width="10.7109375" bestFit="1" customWidth="1"/>
    <col min="17" max="18" width="12.28515625" bestFit="1" customWidth="1"/>
    <col min="19" max="19" width="12.85546875" bestFit="1" customWidth="1"/>
    <col min="20" max="20" width="8.85546875" bestFit="1" customWidth="1"/>
    <col min="21" max="21" width="12" bestFit="1" customWidth="1"/>
    <col min="22" max="22" width="12.140625" bestFit="1" customWidth="1"/>
    <col min="23" max="23" width="10.28515625" bestFit="1" customWidth="1"/>
    <col min="24" max="24" width="12" bestFit="1" customWidth="1"/>
    <col min="25" max="25" width="12.140625" bestFit="1" customWidth="1"/>
    <col min="26" max="26" width="6.7109375" bestFit="1" customWidth="1"/>
    <col min="27" max="28" width="12.28515625" bestFit="1" customWidth="1"/>
    <col min="29" max="29" width="11.28515625" bestFit="1" customWidth="1"/>
    <col min="30" max="30" width="8.85546875" bestFit="1" customWidth="1"/>
    <col min="31" max="32" width="12" bestFit="1" customWidth="1"/>
    <col min="33" max="33" width="9.28515625" bestFit="1" customWidth="1"/>
    <col min="34" max="35" width="12" bestFit="1" customWidth="1"/>
    <col min="36" max="36" width="5.7109375" bestFit="1" customWidth="1"/>
    <col min="37" max="38" width="62.42578125" customWidth="1"/>
  </cols>
  <sheetData>
    <row r="1" spans="1:38" ht="20.25" x14ac:dyDescent="0.3">
      <c r="A1" s="186" t="s">
        <v>512</v>
      </c>
      <c r="B1" s="186"/>
      <c r="C1" s="186"/>
      <c r="D1" s="18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87" t="s">
        <v>1</v>
      </c>
      <c r="R1" s="187"/>
      <c r="S1" s="187"/>
      <c r="T1" s="187"/>
      <c r="U1" s="187"/>
      <c r="V1" s="187"/>
      <c r="W1" s="187"/>
      <c r="X1" s="187"/>
      <c r="Y1" s="187"/>
      <c r="Z1" s="187"/>
      <c r="AA1" s="188" t="s">
        <v>2</v>
      </c>
      <c r="AB1" s="188"/>
      <c r="AC1" s="188"/>
      <c r="AD1" s="188"/>
      <c r="AE1" s="188"/>
      <c r="AF1" s="188"/>
      <c r="AG1" s="188"/>
      <c r="AH1" s="188"/>
      <c r="AI1" s="188"/>
      <c r="AJ1" s="188"/>
    </row>
    <row r="2" spans="1:38" x14ac:dyDescent="0.25">
      <c r="A2" s="1"/>
      <c r="B2" s="1"/>
      <c r="C2" s="1"/>
      <c r="D2" s="1"/>
      <c r="E2" s="185" t="s">
        <v>513</v>
      </c>
      <c r="F2" s="185" t="s">
        <v>513</v>
      </c>
      <c r="G2" s="185" t="s">
        <v>513</v>
      </c>
      <c r="H2" s="185" t="s">
        <v>513</v>
      </c>
      <c r="I2" s="185" t="s">
        <v>513</v>
      </c>
      <c r="J2" s="185" t="s">
        <v>513</v>
      </c>
      <c r="K2" s="185" t="s">
        <v>513</v>
      </c>
      <c r="L2" s="185" t="s">
        <v>514</v>
      </c>
      <c r="M2" s="185" t="s">
        <v>514</v>
      </c>
      <c r="N2" s="185" t="s">
        <v>514</v>
      </c>
      <c r="O2" s="185" t="s">
        <v>514</v>
      </c>
      <c r="P2" s="185" t="s">
        <v>514</v>
      </c>
      <c r="Q2" s="189" t="s">
        <v>3</v>
      </c>
      <c r="R2" s="190"/>
      <c r="S2" s="190"/>
      <c r="T2" s="190"/>
      <c r="U2" s="189" t="s">
        <v>4</v>
      </c>
      <c r="V2" s="190"/>
      <c r="W2" s="190"/>
      <c r="X2" s="189" t="s">
        <v>5</v>
      </c>
      <c r="Y2" s="190"/>
      <c r="Z2" s="191"/>
      <c r="AA2" s="192" t="s">
        <v>3</v>
      </c>
      <c r="AB2" s="193"/>
      <c r="AC2" s="193"/>
      <c r="AD2" s="193"/>
      <c r="AE2" s="192" t="s">
        <v>4</v>
      </c>
      <c r="AF2" s="193"/>
      <c r="AG2" s="193"/>
      <c r="AH2" s="192" t="s">
        <v>5</v>
      </c>
      <c r="AI2" s="193"/>
      <c r="AJ2" s="194"/>
    </row>
    <row r="3" spans="1:38" x14ac:dyDescent="0.25">
      <c r="A3" s="1"/>
      <c r="B3" s="1"/>
      <c r="C3" s="1"/>
      <c r="D3" s="1"/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3" t="s">
        <v>18</v>
      </c>
      <c r="R3" s="4" t="s">
        <v>19</v>
      </c>
      <c r="S3" s="4" t="s">
        <v>20</v>
      </c>
      <c r="T3" s="5" t="s">
        <v>21</v>
      </c>
      <c r="U3" s="3" t="s">
        <v>18</v>
      </c>
      <c r="V3" s="4" t="s">
        <v>19</v>
      </c>
      <c r="W3" s="5" t="s">
        <v>20</v>
      </c>
      <c r="X3" s="3" t="s">
        <v>18</v>
      </c>
      <c r="Y3" s="4" t="s">
        <v>19</v>
      </c>
      <c r="Z3" s="5" t="s">
        <v>20</v>
      </c>
      <c r="AA3" s="6" t="s">
        <v>18</v>
      </c>
      <c r="AB3" s="7" t="s">
        <v>22</v>
      </c>
      <c r="AC3" s="7" t="s">
        <v>20</v>
      </c>
      <c r="AD3" s="8" t="s">
        <v>21</v>
      </c>
      <c r="AE3" s="6" t="s">
        <v>18</v>
      </c>
      <c r="AF3" s="7" t="s">
        <v>22</v>
      </c>
      <c r="AG3" s="8" t="s">
        <v>20</v>
      </c>
      <c r="AH3" s="6" t="s">
        <v>18</v>
      </c>
      <c r="AI3" s="7" t="s">
        <v>22</v>
      </c>
      <c r="AJ3" s="8" t="s">
        <v>20</v>
      </c>
      <c r="AK3" s="9" t="s">
        <v>23</v>
      </c>
      <c r="AL3" s="10" t="s">
        <v>24</v>
      </c>
    </row>
    <row r="4" spans="1:38" x14ac:dyDescent="0.25">
      <c r="A4" s="195" t="s">
        <v>25</v>
      </c>
      <c r="B4" s="195"/>
      <c r="C4" s="195"/>
      <c r="D4" s="195"/>
      <c r="Q4" s="11"/>
      <c r="R4" s="12"/>
      <c r="S4" s="12"/>
      <c r="T4" s="12"/>
      <c r="U4" s="11"/>
      <c r="V4" s="12"/>
      <c r="W4" s="12"/>
      <c r="X4" s="11"/>
      <c r="Y4" s="12"/>
      <c r="Z4" s="13"/>
      <c r="AA4" s="14"/>
      <c r="AB4" s="1"/>
      <c r="AC4" s="1"/>
      <c r="AD4" s="1"/>
      <c r="AE4" s="14"/>
      <c r="AF4" s="1"/>
      <c r="AG4" s="1"/>
      <c r="AH4" s="14"/>
      <c r="AI4" s="1"/>
      <c r="AJ4" s="15"/>
      <c r="AL4" s="16"/>
    </row>
    <row r="5" spans="1:38" x14ac:dyDescent="0.25">
      <c r="B5" s="196" t="s">
        <v>26</v>
      </c>
      <c r="C5" s="196"/>
      <c r="D5" s="196"/>
      <c r="Q5" s="11"/>
      <c r="R5" s="12"/>
      <c r="S5" s="12"/>
      <c r="T5" s="12"/>
      <c r="U5" s="11"/>
      <c r="V5" s="12"/>
      <c r="W5" s="12"/>
      <c r="X5" s="11"/>
      <c r="Y5" s="12"/>
      <c r="Z5" s="13"/>
      <c r="AA5" s="14"/>
      <c r="AB5" s="1"/>
      <c r="AC5" s="1"/>
      <c r="AD5" s="1"/>
      <c r="AE5" s="14"/>
      <c r="AF5" s="1"/>
      <c r="AG5" s="1"/>
      <c r="AH5" s="14"/>
      <c r="AI5" s="1"/>
      <c r="AJ5" s="15"/>
      <c r="AL5" s="16"/>
    </row>
    <row r="6" spans="1:38" x14ac:dyDescent="0.25">
      <c r="C6" s="17" t="s">
        <v>27</v>
      </c>
      <c r="D6" s="17" t="s">
        <v>26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-833</v>
      </c>
      <c r="M6" s="18">
        <v>-833</v>
      </c>
      <c r="N6" s="18">
        <v>-833</v>
      </c>
      <c r="O6" s="18">
        <v>-833</v>
      </c>
      <c r="P6" s="18">
        <v>-833</v>
      </c>
      <c r="Q6" s="19">
        <f>SUM(E6:P6)</f>
        <v>-4165</v>
      </c>
      <c r="R6" s="20">
        <v>-17502.5</v>
      </c>
      <c r="S6" s="20">
        <f>Q6-R6</f>
        <v>13337.5</v>
      </c>
      <c r="T6" s="21">
        <f>IF(R6=0,0,(S6/R6))</f>
        <v>-0.76203399514355097</v>
      </c>
      <c r="U6" s="19">
        <f>IF(106=0,0,Q6/106)</f>
        <v>-39.29245283018868</v>
      </c>
      <c r="V6" s="20">
        <f>IF(106=0,0,R6/106)</f>
        <v>-165.1179245283019</v>
      </c>
      <c r="W6" s="20">
        <f>IF(AND(U6=0, V6=0),0,U6-V6)</f>
        <v>125.82547169811322</v>
      </c>
      <c r="X6" s="19">
        <f>IF(62010=0,0,Q6/62010)</f>
        <v>-6.7166586034510561E-2</v>
      </c>
      <c r="Y6" s="20">
        <f>IF(62010=0,0,R6/62010)</f>
        <v>-0.28225286244154169</v>
      </c>
      <c r="Z6" s="22">
        <f>IF(AND(X6=0, Y6=0),0,X6-Y6)</f>
        <v>0.21508627640703112</v>
      </c>
      <c r="AA6" s="23">
        <f>SUM(E6:P6)</f>
        <v>-4165</v>
      </c>
      <c r="AB6" s="24">
        <v>0</v>
      </c>
      <c r="AC6" s="24">
        <f>AA6-AB6</f>
        <v>-4165</v>
      </c>
      <c r="AD6" s="25">
        <f>IF(AB6=0,0,(AC6/AB6))</f>
        <v>0</v>
      </c>
      <c r="AE6" s="23">
        <f>IF(106=0,0,AA6/106)</f>
        <v>-39.29245283018868</v>
      </c>
      <c r="AF6" s="24">
        <f>IF(106=0,0,AB6/106)</f>
        <v>0</v>
      </c>
      <c r="AG6" s="24">
        <f>IF(AND(AE6=0, AF6=0),0,AE6-AF6)</f>
        <v>-39.29245283018868</v>
      </c>
      <c r="AH6" s="23">
        <f>IF(62010=0,0,AA6/62010)</f>
        <v>-6.7166586034510561E-2</v>
      </c>
      <c r="AI6" s="24">
        <f>IF(62010=0,0,AB6/62010)</f>
        <v>0</v>
      </c>
      <c r="AJ6" s="26">
        <f>IF(AND(AH6=0, AI6=0),0,AH6-AI6)</f>
        <v>-6.7166586034510561E-2</v>
      </c>
      <c r="AK6" s="27" t="s">
        <v>28</v>
      </c>
      <c r="AL6" s="28"/>
    </row>
    <row r="7" spans="1:38" x14ac:dyDescent="0.25">
      <c r="B7" s="196" t="s">
        <v>29</v>
      </c>
      <c r="C7" s="196"/>
      <c r="D7" s="196"/>
      <c r="E7" s="29">
        <f t="shared" ref="E7:R7" si="0">SUM(E6:E6)</f>
        <v>0</v>
      </c>
      <c r="F7" s="29">
        <f t="shared" si="0"/>
        <v>0</v>
      </c>
      <c r="G7" s="29">
        <f t="shared" si="0"/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 t="shared" si="0"/>
        <v>0</v>
      </c>
      <c r="L7" s="29">
        <f t="shared" si="0"/>
        <v>-833</v>
      </c>
      <c r="M7" s="29">
        <f t="shared" si="0"/>
        <v>-833</v>
      </c>
      <c r="N7" s="29">
        <f t="shared" si="0"/>
        <v>-833</v>
      </c>
      <c r="O7" s="29">
        <f t="shared" si="0"/>
        <v>-833</v>
      </c>
      <c r="P7" s="29">
        <f t="shared" si="0"/>
        <v>-833</v>
      </c>
      <c r="Q7" s="30">
        <f t="shared" si="0"/>
        <v>-4165</v>
      </c>
      <c r="R7" s="31">
        <f t="shared" si="0"/>
        <v>-17502.5</v>
      </c>
      <c r="S7" s="31">
        <f>Q7-R7</f>
        <v>13337.5</v>
      </c>
      <c r="T7" s="32">
        <f>IF(R7=0,0,(S7/R7))</f>
        <v>-0.76203399514355097</v>
      </c>
      <c r="U7" s="30">
        <f>SUM(U6:U6)</f>
        <v>-39.29245283018868</v>
      </c>
      <c r="V7" s="31">
        <f>SUM(V6:V6)</f>
        <v>-165.1179245283019</v>
      </c>
      <c r="W7" s="31">
        <f>IF(AND(U7=0, V7=0),0,U7-V7)</f>
        <v>125.82547169811322</v>
      </c>
      <c r="X7" s="30">
        <f>SUM(X6:X6)</f>
        <v>-6.7166586034510561E-2</v>
      </c>
      <c r="Y7" s="31">
        <f>SUM(Y6:Y6)</f>
        <v>-0.28225286244154169</v>
      </c>
      <c r="Z7" s="33">
        <f>IF(AND(X7=0, Y7=0),0,X7-Y7)</f>
        <v>0.21508627640703112</v>
      </c>
      <c r="AA7" s="34">
        <f>SUM(AA6:AA6)</f>
        <v>-4165</v>
      </c>
      <c r="AB7" s="35">
        <f>SUM(AB6:AB6)</f>
        <v>0</v>
      </c>
      <c r="AC7" s="35">
        <f>AA7-AB7</f>
        <v>-4165</v>
      </c>
      <c r="AD7" s="36">
        <f>IF(AB7=0,0,(AC7/AB7))</f>
        <v>0</v>
      </c>
      <c r="AE7" s="34">
        <f>SUM(AE6:AE6)</f>
        <v>-39.29245283018868</v>
      </c>
      <c r="AF7" s="35">
        <f>SUM(AF6:AF6)</f>
        <v>0</v>
      </c>
      <c r="AG7" s="35">
        <f>IF(AND(AE7=0, AF7=0),0,AE7-AF7)</f>
        <v>-39.29245283018868</v>
      </c>
      <c r="AH7" s="34">
        <f>SUM(AH6:AH6)</f>
        <v>-6.7166586034510561E-2</v>
      </c>
      <c r="AI7" s="35">
        <f>SUM(AI6:AI6)</f>
        <v>0</v>
      </c>
      <c r="AJ7" s="37">
        <f>IF(AND(AH7=0, AI7=0),0,AH7-AI7)</f>
        <v>-6.7166586034510561E-2</v>
      </c>
      <c r="AL7" s="16"/>
    </row>
    <row r="8" spans="1:38" x14ac:dyDescent="0.25">
      <c r="Q8" s="11"/>
      <c r="R8" s="12"/>
      <c r="S8" s="12"/>
      <c r="T8" s="12"/>
      <c r="U8" s="11"/>
      <c r="V8" s="12"/>
      <c r="W8" s="12"/>
      <c r="X8" s="11"/>
      <c r="Y8" s="12"/>
      <c r="Z8" s="13"/>
      <c r="AA8" s="14"/>
      <c r="AB8" s="1"/>
      <c r="AC8" s="1"/>
      <c r="AD8" s="1"/>
      <c r="AE8" s="14"/>
      <c r="AF8" s="1"/>
      <c r="AG8" s="1"/>
      <c r="AH8" s="14"/>
      <c r="AI8" s="1"/>
      <c r="AJ8" s="15"/>
      <c r="AL8" s="16"/>
    </row>
    <row r="9" spans="1:38" x14ac:dyDescent="0.25">
      <c r="B9" s="196" t="s">
        <v>30</v>
      </c>
      <c r="C9" s="196"/>
      <c r="D9" s="196"/>
      <c r="Q9" s="11"/>
      <c r="R9" s="12"/>
      <c r="S9" s="12"/>
      <c r="T9" s="12"/>
      <c r="U9" s="11"/>
      <c r="V9" s="12"/>
      <c r="W9" s="12"/>
      <c r="X9" s="11"/>
      <c r="Y9" s="12"/>
      <c r="Z9" s="13"/>
      <c r="AA9" s="14"/>
      <c r="AB9" s="1"/>
      <c r="AC9" s="1"/>
      <c r="AD9" s="1"/>
      <c r="AE9" s="14"/>
      <c r="AF9" s="1"/>
      <c r="AG9" s="1"/>
      <c r="AH9" s="14"/>
      <c r="AI9" s="1"/>
      <c r="AJ9" s="15"/>
      <c r="AL9" s="16"/>
    </row>
    <row r="10" spans="1:38" x14ac:dyDescent="0.25">
      <c r="C10" s="17" t="s">
        <v>31</v>
      </c>
      <c r="D10" s="17" t="s">
        <v>32</v>
      </c>
      <c r="E10" s="18">
        <v>151972.95000000001</v>
      </c>
      <c r="F10" s="18">
        <v>151972.95000000001</v>
      </c>
      <c r="G10" s="18">
        <v>151972.95000000001</v>
      </c>
      <c r="H10" s="18">
        <v>151609.95000000001</v>
      </c>
      <c r="I10" s="18">
        <v>151972.95000000001</v>
      </c>
      <c r="J10" s="18">
        <v>151972.95000000001</v>
      </c>
      <c r="K10" s="18">
        <v>151621.66</v>
      </c>
      <c r="L10" s="18">
        <v>110075</v>
      </c>
      <c r="M10" s="18">
        <v>110075</v>
      </c>
      <c r="N10" s="18">
        <v>110075</v>
      </c>
      <c r="O10" s="18">
        <v>110075</v>
      </c>
      <c r="P10" s="18">
        <v>110075</v>
      </c>
      <c r="Q10" s="19">
        <f t="shared" ref="Q10:Q20" si="1">SUM(E10:P10)</f>
        <v>1613471.3599999999</v>
      </c>
      <c r="R10" s="20">
        <v>1262884.23</v>
      </c>
      <c r="S10" s="20">
        <f t="shared" ref="S10:S21" si="2">Q10-R10</f>
        <v>350587.12999999989</v>
      </c>
      <c r="T10" s="21">
        <f t="shared" ref="T10:T21" si="3">IF(R10=0,0,(S10/R10))</f>
        <v>0.27760828876610477</v>
      </c>
      <c r="U10" s="19">
        <f t="shared" ref="U10:U20" si="4">IF(106=0,0,Q10/106)</f>
        <v>15221.427924528301</v>
      </c>
      <c r="V10" s="20">
        <f t="shared" ref="V10:V20" si="5">IF(106=0,0,R10/106)</f>
        <v>11914.002169811321</v>
      </c>
      <c r="W10" s="20">
        <f t="shared" ref="W10:W21" si="6">IF(AND(U10=0, V10=0),0,U10-V10)</f>
        <v>3307.42575471698</v>
      </c>
      <c r="X10" s="19">
        <f t="shared" ref="X10:X20" si="7">IF(62010=0,0,Q10/62010)</f>
        <v>26.019534913723589</v>
      </c>
      <c r="Y10" s="20">
        <f t="shared" ref="Y10:Y20" si="8">IF(62010=0,0,R10/62010)</f>
        <v>20.365815674891145</v>
      </c>
      <c r="Z10" s="22">
        <f t="shared" ref="Z10:Z21" si="9">IF(AND(X10=0, Y10=0),0,X10-Y10)</f>
        <v>5.6537192388324442</v>
      </c>
      <c r="AA10" s="23">
        <f t="shared" ref="AA10:AA20" si="10">SUM(E10:P10)</f>
        <v>1613471.3599999999</v>
      </c>
      <c r="AB10" s="24">
        <v>1441012.38</v>
      </c>
      <c r="AC10" s="24">
        <f t="shared" ref="AC10:AC21" si="11">AA10-AB10</f>
        <v>172458.97999999998</v>
      </c>
      <c r="AD10" s="25">
        <f t="shared" ref="AD10:AD21" si="12">IF(AB10=0,0,(AC10/AB10))</f>
        <v>0.11967904120296315</v>
      </c>
      <c r="AE10" s="23">
        <f t="shared" ref="AE10:AE20" si="13">IF(106=0,0,AA10/106)</f>
        <v>15221.427924528301</v>
      </c>
      <c r="AF10" s="24">
        <f t="shared" ref="AF10:AF20" si="14">IF(106=0,0,AB10/106)</f>
        <v>13594.456415094339</v>
      </c>
      <c r="AG10" s="24">
        <f t="shared" ref="AG10:AG21" si="15">IF(AND(AE10=0, AF10=0),0,AE10-AF10)</f>
        <v>1626.9715094339626</v>
      </c>
      <c r="AH10" s="23">
        <f t="shared" ref="AH10:AH20" si="16">IF(62010=0,0,AA10/62010)</f>
        <v>26.019534913723589</v>
      </c>
      <c r="AI10" s="24">
        <f t="shared" ref="AI10:AI20" si="17">IF(62010=0,0,AB10/62010)</f>
        <v>23.238387034349298</v>
      </c>
      <c r="AJ10" s="26">
        <f t="shared" ref="AJ10:AJ21" si="18">IF(AND(AH10=0, AI10=0),0,AH10-AI10)</f>
        <v>2.7811478793742914</v>
      </c>
      <c r="AK10" s="27" t="s">
        <v>28</v>
      </c>
      <c r="AL10" s="28"/>
    </row>
    <row r="11" spans="1:38" x14ac:dyDescent="0.25">
      <c r="C11" s="17">
        <v>4320</v>
      </c>
      <c r="D11" s="17" t="s">
        <v>515</v>
      </c>
      <c r="E11" s="18">
        <v>0</v>
      </c>
      <c r="F11" s="18">
        <v>0</v>
      </c>
      <c r="G11" s="18">
        <v>0</v>
      </c>
      <c r="H11" s="18">
        <v>0</v>
      </c>
      <c r="I11" s="18">
        <v>859.25</v>
      </c>
      <c r="J11" s="18">
        <v>0</v>
      </c>
      <c r="K11" s="18">
        <v>300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9">
        <f t="shared" si="1"/>
        <v>1159.25</v>
      </c>
      <c r="R11" s="20">
        <v>449.99</v>
      </c>
      <c r="S11" s="20">
        <f t="shared" ref="S11" si="19">Q11-R11</f>
        <v>709.26</v>
      </c>
      <c r="T11" s="21">
        <f t="shared" ref="T11" si="20">IF(R11=0,0,(S11/R11))</f>
        <v>1.5761683592968732</v>
      </c>
      <c r="U11" s="19">
        <f t="shared" si="4"/>
        <v>10.936320754716981</v>
      </c>
      <c r="V11" s="20">
        <f>IF(106=0,0,R11/106)</f>
        <v>4.2451886792452829</v>
      </c>
      <c r="W11" s="20">
        <f t="shared" ref="W11" si="21">IF(AND(U11=0, V11=0),0,U11-V11)</f>
        <v>6.6911320754716979</v>
      </c>
      <c r="X11" s="19">
        <f t="shared" ref="X11" si="22">IF(62010=0,0,Q11/62010)</f>
        <v>1.8694565392678601E-2</v>
      </c>
      <c r="Y11" s="20">
        <f t="shared" ref="Y11" si="23">IF(62010=0,0,R11/62010)</f>
        <v>7.2567327850346719E-3</v>
      </c>
      <c r="Z11" s="22">
        <f t="shared" ref="Z11" si="24">IF(AND(X11=0, Y11=0),0,X11-Y11)</f>
        <v>1.143783260764393E-2</v>
      </c>
      <c r="AA11" s="23">
        <f t="shared" ref="AA11" si="25">SUM(E11:P11)</f>
        <v>1159.25</v>
      </c>
      <c r="AB11" s="24">
        <v>0</v>
      </c>
      <c r="AC11" s="24">
        <f t="shared" ref="AC11" si="26">AA11-AB11</f>
        <v>1159.25</v>
      </c>
      <c r="AD11" s="25">
        <f t="shared" ref="AD11" si="27">IF(AB11=0,0,(AC11/AB11))</f>
        <v>0</v>
      </c>
      <c r="AE11" s="23">
        <f t="shared" ref="AE11" si="28">IF(106=0,0,AA11/106)</f>
        <v>10.936320754716981</v>
      </c>
      <c r="AF11" s="24">
        <f t="shared" ref="AF11" si="29">IF(106=0,0,AB11/106)</f>
        <v>0</v>
      </c>
      <c r="AG11" s="24">
        <f t="shared" ref="AG11" si="30">IF(AND(AE11=0, AF11=0),0,AE11-AF11)</f>
        <v>10.936320754716981</v>
      </c>
      <c r="AH11" s="23">
        <f t="shared" ref="AH11" si="31">IF(62010=0,0,AA11/62010)</f>
        <v>1.8694565392678601E-2</v>
      </c>
      <c r="AI11" s="24">
        <f t="shared" ref="AI11" si="32">IF(62010=0,0,AB11/62010)</f>
        <v>0</v>
      </c>
      <c r="AJ11" s="26">
        <f t="shared" ref="AJ11" si="33">IF(AND(AH11=0, AI11=0),0,AH11-AI11)</f>
        <v>1.8694565392678601E-2</v>
      </c>
      <c r="AK11" s="27"/>
      <c r="AL11" s="28"/>
    </row>
    <row r="12" spans="1:38" x14ac:dyDescent="0.25">
      <c r="C12" s="17" t="s">
        <v>33</v>
      </c>
      <c r="D12" s="17" t="s">
        <v>34</v>
      </c>
      <c r="E12" s="18">
        <v>616</v>
      </c>
      <c r="F12" s="18">
        <v>616</v>
      </c>
      <c r="G12" s="18">
        <v>616</v>
      </c>
      <c r="H12" s="18">
        <v>616</v>
      </c>
      <c r="I12" s="18">
        <v>616</v>
      </c>
      <c r="J12" s="18">
        <v>616</v>
      </c>
      <c r="K12" s="18">
        <v>616</v>
      </c>
      <c r="L12" s="18">
        <v>616</v>
      </c>
      <c r="M12" s="18">
        <v>616</v>
      </c>
      <c r="N12" s="18">
        <v>616</v>
      </c>
      <c r="O12" s="18">
        <v>616</v>
      </c>
      <c r="P12" s="18">
        <v>616</v>
      </c>
      <c r="Q12" s="19">
        <f t="shared" si="1"/>
        <v>7392</v>
      </c>
      <c r="R12" s="20">
        <v>7392</v>
      </c>
      <c r="S12" s="20">
        <f t="shared" si="2"/>
        <v>0</v>
      </c>
      <c r="T12" s="21">
        <f t="shared" si="3"/>
        <v>0</v>
      </c>
      <c r="U12" s="19">
        <f t="shared" si="4"/>
        <v>69.735849056603769</v>
      </c>
      <c r="V12" s="20">
        <f>IF(106=0,0,R12/106)</f>
        <v>69.735849056603769</v>
      </c>
      <c r="W12" s="20">
        <f t="shared" si="6"/>
        <v>0</v>
      </c>
      <c r="X12" s="19">
        <f t="shared" si="7"/>
        <v>0.11920657958393807</v>
      </c>
      <c r="Y12" s="20">
        <f t="shared" si="8"/>
        <v>0.11920657958393807</v>
      </c>
      <c r="Z12" s="22">
        <f t="shared" si="9"/>
        <v>0</v>
      </c>
      <c r="AA12" s="23">
        <f t="shared" si="10"/>
        <v>7392</v>
      </c>
      <c r="AB12" s="24">
        <v>7392</v>
      </c>
      <c r="AC12" s="24">
        <f t="shared" si="11"/>
        <v>0</v>
      </c>
      <c r="AD12" s="25">
        <f t="shared" si="12"/>
        <v>0</v>
      </c>
      <c r="AE12" s="23">
        <f t="shared" si="13"/>
        <v>69.735849056603769</v>
      </c>
      <c r="AF12" s="24">
        <f t="shared" si="14"/>
        <v>69.735849056603769</v>
      </c>
      <c r="AG12" s="24">
        <f t="shared" si="15"/>
        <v>0</v>
      </c>
      <c r="AH12" s="23">
        <f t="shared" si="16"/>
        <v>0.11920657958393807</v>
      </c>
      <c r="AI12" s="24">
        <f t="shared" si="17"/>
        <v>0.11920657958393807</v>
      </c>
      <c r="AJ12" s="26">
        <f t="shared" si="18"/>
        <v>0</v>
      </c>
      <c r="AK12" s="27" t="s">
        <v>28</v>
      </c>
      <c r="AL12" s="28"/>
    </row>
    <row r="13" spans="1:38" x14ac:dyDescent="0.25">
      <c r="C13" s="17" t="s">
        <v>35</v>
      </c>
      <c r="D13" s="17" t="s">
        <v>36</v>
      </c>
      <c r="E13" s="18">
        <v>0</v>
      </c>
      <c r="F13" s="18">
        <v>825</v>
      </c>
      <c r="G13" s="18">
        <v>150</v>
      </c>
      <c r="H13" s="18">
        <v>170</v>
      </c>
      <c r="I13" s="18">
        <v>75</v>
      </c>
      <c r="J13" s="18">
        <v>865</v>
      </c>
      <c r="K13" s="18">
        <v>150</v>
      </c>
      <c r="L13" s="18">
        <v>550</v>
      </c>
      <c r="M13" s="18">
        <v>550</v>
      </c>
      <c r="N13" s="18">
        <v>550</v>
      </c>
      <c r="O13" s="18">
        <v>550</v>
      </c>
      <c r="P13" s="18">
        <v>550</v>
      </c>
      <c r="Q13" s="19">
        <f t="shared" si="1"/>
        <v>4985</v>
      </c>
      <c r="R13" s="20">
        <v>5045</v>
      </c>
      <c r="S13" s="20">
        <f t="shared" si="2"/>
        <v>-60</v>
      </c>
      <c r="T13" s="21">
        <f t="shared" si="3"/>
        <v>-1.1892963330029732E-2</v>
      </c>
      <c r="U13" s="19">
        <f t="shared" si="4"/>
        <v>47.028301886792455</v>
      </c>
      <c r="V13" s="20">
        <f>IF(106=0,0,R13/106)</f>
        <v>47.594339622641506</v>
      </c>
      <c r="W13" s="20">
        <f t="shared" si="6"/>
        <v>-0.5660377358490507</v>
      </c>
      <c r="X13" s="19">
        <f t="shared" si="7"/>
        <v>8.0390259635542652E-2</v>
      </c>
      <c r="Y13" s="20">
        <f t="shared" si="8"/>
        <v>8.1357845508788912E-2</v>
      </c>
      <c r="Z13" s="22">
        <f t="shared" si="9"/>
        <v>-9.6758587324626E-4</v>
      </c>
      <c r="AA13" s="23">
        <f t="shared" si="10"/>
        <v>4985</v>
      </c>
      <c r="AB13" s="24">
        <v>1200</v>
      </c>
      <c r="AC13" s="24">
        <f t="shared" si="11"/>
        <v>3785</v>
      </c>
      <c r="AD13" s="25">
        <f t="shared" si="12"/>
        <v>3.1541666666666668</v>
      </c>
      <c r="AE13" s="23">
        <f t="shared" si="13"/>
        <v>47.028301886792455</v>
      </c>
      <c r="AF13" s="24">
        <f t="shared" si="14"/>
        <v>11.320754716981131</v>
      </c>
      <c r="AG13" s="24">
        <f t="shared" si="15"/>
        <v>35.70754716981132</v>
      </c>
      <c r="AH13" s="23">
        <f t="shared" si="16"/>
        <v>8.0390259635542652E-2</v>
      </c>
      <c r="AI13" s="24">
        <f t="shared" si="17"/>
        <v>1.9351717464925013E-2</v>
      </c>
      <c r="AJ13" s="26">
        <f t="shared" si="18"/>
        <v>6.1038542170617639E-2</v>
      </c>
      <c r="AK13" s="27" t="s">
        <v>28</v>
      </c>
      <c r="AL13" s="28"/>
    </row>
    <row r="14" spans="1:38" x14ac:dyDescent="0.25">
      <c r="C14" s="17" t="s">
        <v>37</v>
      </c>
      <c r="D14" s="17" t="s">
        <v>38</v>
      </c>
      <c r="E14" s="18">
        <v>-12.14</v>
      </c>
      <c r="F14" s="18">
        <v>0</v>
      </c>
      <c r="G14" s="18">
        <v>150</v>
      </c>
      <c r="H14" s="18">
        <v>273.89999999999998</v>
      </c>
      <c r="I14" s="18">
        <v>738.83</v>
      </c>
      <c r="J14" s="18">
        <v>673.49</v>
      </c>
      <c r="K14" s="18">
        <v>-87.21</v>
      </c>
      <c r="L14" s="18">
        <v>300</v>
      </c>
      <c r="M14" s="18">
        <v>300</v>
      </c>
      <c r="N14" s="18">
        <v>300</v>
      </c>
      <c r="O14" s="18">
        <v>300</v>
      </c>
      <c r="P14" s="18">
        <v>300</v>
      </c>
      <c r="Q14" s="19">
        <f t="shared" si="1"/>
        <v>3236.87</v>
      </c>
      <c r="R14" s="20">
        <v>-4005.39</v>
      </c>
      <c r="S14" s="20">
        <f t="shared" si="2"/>
        <v>7242.26</v>
      </c>
      <c r="T14" s="21">
        <f t="shared" si="3"/>
        <v>-1.8081285467832098</v>
      </c>
      <c r="U14" s="19">
        <f t="shared" si="4"/>
        <v>30.536509433962262</v>
      </c>
      <c r="V14" s="20">
        <f t="shared" si="5"/>
        <v>-37.786698113207549</v>
      </c>
      <c r="W14" s="20">
        <f t="shared" si="6"/>
        <v>68.323207547169815</v>
      </c>
      <c r="X14" s="19">
        <f t="shared" si="7"/>
        <v>5.2199161425576519E-2</v>
      </c>
      <c r="Y14" s="20">
        <f t="shared" si="8"/>
        <v>-6.4592646347363322E-2</v>
      </c>
      <c r="Z14" s="22">
        <f t="shared" si="9"/>
        <v>0.11679180777293985</v>
      </c>
      <c r="AA14" s="23">
        <f t="shared" si="10"/>
        <v>3236.87</v>
      </c>
      <c r="AB14" s="24">
        <v>12000</v>
      </c>
      <c r="AC14" s="24">
        <f t="shared" si="11"/>
        <v>-8763.130000000001</v>
      </c>
      <c r="AD14" s="25">
        <f t="shared" si="12"/>
        <v>-0.73026083333333347</v>
      </c>
      <c r="AE14" s="23">
        <f t="shared" si="13"/>
        <v>30.536509433962262</v>
      </c>
      <c r="AF14" s="24">
        <f t="shared" si="14"/>
        <v>113.20754716981132</v>
      </c>
      <c r="AG14" s="24">
        <f t="shared" si="15"/>
        <v>-82.671037735849055</v>
      </c>
      <c r="AH14" s="23">
        <f t="shared" si="16"/>
        <v>5.2199161425576519E-2</v>
      </c>
      <c r="AI14" s="24">
        <f t="shared" si="17"/>
        <v>0.19351717464925011</v>
      </c>
      <c r="AJ14" s="26">
        <f t="shared" si="18"/>
        <v>-0.1413180132236736</v>
      </c>
      <c r="AK14" s="27" t="s">
        <v>28</v>
      </c>
      <c r="AL14" s="28"/>
    </row>
    <row r="15" spans="1:38" x14ac:dyDescent="0.25">
      <c r="C15" s="17" t="s">
        <v>39</v>
      </c>
      <c r="D15" s="17" t="s">
        <v>40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9">
        <f t="shared" si="1"/>
        <v>0</v>
      </c>
      <c r="R15" s="20">
        <v>-1241.94</v>
      </c>
      <c r="S15" s="20">
        <f t="shared" si="2"/>
        <v>1241.94</v>
      </c>
      <c r="T15" s="21">
        <f t="shared" si="3"/>
        <v>-1</v>
      </c>
      <c r="U15" s="19">
        <f t="shared" si="4"/>
        <v>0</v>
      </c>
      <c r="V15" s="20">
        <f t="shared" si="5"/>
        <v>-11.716415094339624</v>
      </c>
      <c r="W15" s="20">
        <f t="shared" si="6"/>
        <v>11.716415094339624</v>
      </c>
      <c r="X15" s="19">
        <f t="shared" si="7"/>
        <v>0</v>
      </c>
      <c r="Y15" s="20">
        <f t="shared" si="8"/>
        <v>-2.0028059990324143E-2</v>
      </c>
      <c r="Z15" s="22">
        <f t="shared" si="9"/>
        <v>2.0028059990324143E-2</v>
      </c>
      <c r="AA15" s="23">
        <f t="shared" si="10"/>
        <v>0</v>
      </c>
      <c r="AB15" s="24">
        <v>0</v>
      </c>
      <c r="AC15" s="24">
        <f t="shared" si="11"/>
        <v>0</v>
      </c>
      <c r="AD15" s="25">
        <f t="shared" si="12"/>
        <v>0</v>
      </c>
      <c r="AE15" s="23">
        <f t="shared" si="13"/>
        <v>0</v>
      </c>
      <c r="AF15" s="24">
        <f t="shared" si="14"/>
        <v>0</v>
      </c>
      <c r="AG15" s="24">
        <f t="shared" si="15"/>
        <v>0</v>
      </c>
      <c r="AH15" s="23">
        <f t="shared" si="16"/>
        <v>0</v>
      </c>
      <c r="AI15" s="24">
        <f t="shared" si="17"/>
        <v>0</v>
      </c>
      <c r="AJ15" s="26">
        <f t="shared" si="18"/>
        <v>0</v>
      </c>
      <c r="AK15" s="27" t="s">
        <v>28</v>
      </c>
      <c r="AL15" s="28"/>
    </row>
    <row r="16" spans="1:38" x14ac:dyDescent="0.25">
      <c r="C16" s="17" t="s">
        <v>41</v>
      </c>
      <c r="D16" s="17" t="s">
        <v>42</v>
      </c>
      <c r="E16" s="18">
        <v>20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20</v>
      </c>
      <c r="L16" s="18">
        <v>20</v>
      </c>
      <c r="M16" s="18">
        <v>20</v>
      </c>
      <c r="N16" s="18">
        <v>20</v>
      </c>
      <c r="O16" s="18">
        <v>20</v>
      </c>
      <c r="P16" s="18">
        <v>20</v>
      </c>
      <c r="Q16" s="19">
        <f t="shared" si="1"/>
        <v>140</v>
      </c>
      <c r="R16" s="20">
        <v>-185</v>
      </c>
      <c r="S16" s="20">
        <f t="shared" si="2"/>
        <v>325</v>
      </c>
      <c r="T16" s="21">
        <f t="shared" si="3"/>
        <v>-1.7567567567567568</v>
      </c>
      <c r="U16" s="19">
        <f t="shared" si="4"/>
        <v>1.320754716981132</v>
      </c>
      <c r="V16" s="20">
        <f t="shared" si="5"/>
        <v>-1.7452830188679245</v>
      </c>
      <c r="W16" s="20">
        <f t="shared" si="6"/>
        <v>3.0660377358490565</v>
      </c>
      <c r="X16" s="19">
        <f t="shared" si="7"/>
        <v>2.2577003709079182E-3</v>
      </c>
      <c r="Y16" s="20">
        <f t="shared" si="8"/>
        <v>-2.9833897758426062E-3</v>
      </c>
      <c r="Z16" s="22">
        <f t="shared" si="9"/>
        <v>5.2410901467505244E-3</v>
      </c>
      <c r="AA16" s="23">
        <f t="shared" si="10"/>
        <v>140</v>
      </c>
      <c r="AB16" s="24">
        <v>300</v>
      </c>
      <c r="AC16" s="24">
        <f t="shared" si="11"/>
        <v>-160</v>
      </c>
      <c r="AD16" s="25">
        <f t="shared" si="12"/>
        <v>-0.53333333333333333</v>
      </c>
      <c r="AE16" s="23">
        <f t="shared" si="13"/>
        <v>1.320754716981132</v>
      </c>
      <c r="AF16" s="24">
        <f t="shared" si="14"/>
        <v>2.8301886792452828</v>
      </c>
      <c r="AG16" s="24">
        <f t="shared" si="15"/>
        <v>-1.5094339622641508</v>
      </c>
      <c r="AH16" s="23">
        <f t="shared" si="16"/>
        <v>2.2577003709079182E-3</v>
      </c>
      <c r="AI16" s="24">
        <f t="shared" si="17"/>
        <v>4.8379293662312532E-3</v>
      </c>
      <c r="AJ16" s="26">
        <f t="shared" si="18"/>
        <v>-2.580228995323335E-3</v>
      </c>
      <c r="AK16" s="27" t="s">
        <v>28</v>
      </c>
      <c r="AL16" s="28"/>
    </row>
    <row r="17" spans="1:38" x14ac:dyDescent="0.25">
      <c r="C17" s="17" t="s">
        <v>43</v>
      </c>
      <c r="D17" s="17" t="s">
        <v>44</v>
      </c>
      <c r="E17" s="18">
        <v>1838.33</v>
      </c>
      <c r="F17" s="18">
        <v>1838.33</v>
      </c>
      <c r="G17" s="18">
        <v>1838.33</v>
      </c>
      <c r="H17" s="18">
        <v>1833.9</v>
      </c>
      <c r="I17" s="18">
        <v>1838.33</v>
      </c>
      <c r="J17" s="18">
        <v>1838.33</v>
      </c>
      <c r="K17" s="18">
        <v>1834.04</v>
      </c>
      <c r="L17" s="18">
        <v>1818</v>
      </c>
      <c r="M17" s="18">
        <v>1818</v>
      </c>
      <c r="N17" s="18">
        <v>1818</v>
      </c>
      <c r="O17" s="18">
        <v>1818</v>
      </c>
      <c r="P17" s="18">
        <v>1818</v>
      </c>
      <c r="Q17" s="19">
        <f t="shared" si="1"/>
        <v>21949.59</v>
      </c>
      <c r="R17" s="20">
        <v>21904.74</v>
      </c>
      <c r="S17" s="20">
        <f t="shared" si="2"/>
        <v>44.849999999998545</v>
      </c>
      <c r="T17" s="21">
        <f t="shared" si="3"/>
        <v>2.0475020475019807E-3</v>
      </c>
      <c r="U17" s="19">
        <f t="shared" si="4"/>
        <v>207.07160377358491</v>
      </c>
      <c r="V17" s="20">
        <f t="shared" si="5"/>
        <v>206.64849056603776</v>
      </c>
      <c r="W17" s="20">
        <f t="shared" si="6"/>
        <v>0.42311320754714643</v>
      </c>
      <c r="X17" s="19">
        <f t="shared" si="7"/>
        <v>0.35396855345911948</v>
      </c>
      <c r="Y17" s="20">
        <f t="shared" si="8"/>
        <v>0.35324528301886793</v>
      </c>
      <c r="Z17" s="22">
        <f t="shared" si="9"/>
        <v>7.2327044025155551E-4</v>
      </c>
      <c r="AA17" s="23">
        <f t="shared" si="10"/>
        <v>21949.59</v>
      </c>
      <c r="AB17" s="24">
        <v>41360</v>
      </c>
      <c r="AC17" s="24">
        <f t="shared" si="11"/>
        <v>-19410.41</v>
      </c>
      <c r="AD17" s="25">
        <f t="shared" si="12"/>
        <v>-0.469303916827853</v>
      </c>
      <c r="AE17" s="23">
        <f t="shared" si="13"/>
        <v>207.07160377358491</v>
      </c>
      <c r="AF17" s="24">
        <f t="shared" si="14"/>
        <v>390.18867924528303</v>
      </c>
      <c r="AG17" s="24">
        <f t="shared" si="15"/>
        <v>-183.11707547169812</v>
      </c>
      <c r="AH17" s="23">
        <f t="shared" si="16"/>
        <v>0.35396855345911948</v>
      </c>
      <c r="AI17" s="24">
        <f t="shared" si="17"/>
        <v>0.66698919529108214</v>
      </c>
      <c r="AJ17" s="26">
        <f t="shared" si="18"/>
        <v>-0.31302064183196265</v>
      </c>
      <c r="AK17" s="27" t="s">
        <v>28</v>
      </c>
      <c r="AL17" s="28"/>
    </row>
    <row r="18" spans="1:38" x14ac:dyDescent="0.25">
      <c r="C18" s="17" t="s">
        <v>45</v>
      </c>
      <c r="D18" s="17" t="s">
        <v>46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9">
        <f t="shared" si="1"/>
        <v>0</v>
      </c>
      <c r="R18" s="20">
        <v>836379</v>
      </c>
      <c r="S18" s="20">
        <f t="shared" si="2"/>
        <v>-836379</v>
      </c>
      <c r="T18" s="21">
        <f t="shared" si="3"/>
        <v>-1</v>
      </c>
      <c r="U18" s="19">
        <f t="shared" si="4"/>
        <v>0</v>
      </c>
      <c r="V18" s="20">
        <f t="shared" si="5"/>
        <v>7890.367924528302</v>
      </c>
      <c r="W18" s="20">
        <f t="shared" si="6"/>
        <v>-7890.367924528302</v>
      </c>
      <c r="X18" s="19">
        <f t="shared" si="7"/>
        <v>0</v>
      </c>
      <c r="Y18" s="20">
        <f t="shared" si="8"/>
        <v>13.487808417997098</v>
      </c>
      <c r="Z18" s="22">
        <f t="shared" si="9"/>
        <v>-13.487808417997098</v>
      </c>
      <c r="AA18" s="23">
        <f t="shared" si="10"/>
        <v>0</v>
      </c>
      <c r="AB18" s="24">
        <v>0</v>
      </c>
      <c r="AC18" s="24">
        <f t="shared" si="11"/>
        <v>0</v>
      </c>
      <c r="AD18" s="25">
        <f t="shared" si="12"/>
        <v>0</v>
      </c>
      <c r="AE18" s="23">
        <f t="shared" si="13"/>
        <v>0</v>
      </c>
      <c r="AF18" s="24">
        <f t="shared" si="14"/>
        <v>0</v>
      </c>
      <c r="AG18" s="24">
        <f t="shared" si="15"/>
        <v>0</v>
      </c>
      <c r="AH18" s="23">
        <f t="shared" si="16"/>
        <v>0</v>
      </c>
      <c r="AI18" s="24">
        <f t="shared" si="17"/>
        <v>0</v>
      </c>
      <c r="AJ18" s="26">
        <f t="shared" si="18"/>
        <v>0</v>
      </c>
      <c r="AK18" s="27" t="s">
        <v>28</v>
      </c>
      <c r="AL18" s="28"/>
    </row>
    <row r="19" spans="1:38" x14ac:dyDescent="0.25">
      <c r="C19" s="17" t="s">
        <v>47</v>
      </c>
      <c r="D19" s="17" t="s">
        <v>48</v>
      </c>
      <c r="E19" s="18">
        <v>0</v>
      </c>
      <c r="F19" s="18">
        <v>0</v>
      </c>
      <c r="G19" s="18">
        <v>100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9">
        <f t="shared" si="1"/>
        <v>100</v>
      </c>
      <c r="R19" s="20">
        <v>150</v>
      </c>
      <c r="S19" s="20">
        <f t="shared" si="2"/>
        <v>-50</v>
      </c>
      <c r="T19" s="21">
        <f t="shared" si="3"/>
        <v>-0.33333333333333331</v>
      </c>
      <c r="U19" s="19">
        <f t="shared" si="4"/>
        <v>0.94339622641509435</v>
      </c>
      <c r="V19" s="20">
        <f t="shared" si="5"/>
        <v>1.4150943396226414</v>
      </c>
      <c r="W19" s="20">
        <f t="shared" si="6"/>
        <v>-0.47169811320754707</v>
      </c>
      <c r="X19" s="19">
        <f t="shared" si="7"/>
        <v>1.6126431220770843E-3</v>
      </c>
      <c r="Y19" s="20">
        <f t="shared" si="8"/>
        <v>2.4189646831156266E-3</v>
      </c>
      <c r="Z19" s="22">
        <f t="shared" si="9"/>
        <v>-8.0632156103854226E-4</v>
      </c>
      <c r="AA19" s="23">
        <f t="shared" si="10"/>
        <v>100</v>
      </c>
      <c r="AB19" s="24">
        <v>0</v>
      </c>
      <c r="AC19" s="24">
        <f t="shared" si="11"/>
        <v>100</v>
      </c>
      <c r="AD19" s="25">
        <f t="shared" si="12"/>
        <v>0</v>
      </c>
      <c r="AE19" s="23">
        <f t="shared" si="13"/>
        <v>0.94339622641509435</v>
      </c>
      <c r="AF19" s="24">
        <f t="shared" si="14"/>
        <v>0</v>
      </c>
      <c r="AG19" s="24">
        <f t="shared" si="15"/>
        <v>0.94339622641509435</v>
      </c>
      <c r="AH19" s="23">
        <f t="shared" si="16"/>
        <v>1.6126431220770843E-3</v>
      </c>
      <c r="AI19" s="24">
        <f t="shared" si="17"/>
        <v>0</v>
      </c>
      <c r="AJ19" s="26">
        <f t="shared" si="18"/>
        <v>1.6126431220770843E-3</v>
      </c>
      <c r="AK19" s="27" t="s">
        <v>28</v>
      </c>
      <c r="AL19" s="28"/>
    </row>
    <row r="20" spans="1:38" x14ac:dyDescent="0.25">
      <c r="C20" s="17" t="s">
        <v>49</v>
      </c>
      <c r="D20" s="17" t="s">
        <v>50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-527</v>
      </c>
      <c r="M20" s="18">
        <v>-527</v>
      </c>
      <c r="N20" s="18">
        <v>-527</v>
      </c>
      <c r="O20" s="18">
        <v>-527</v>
      </c>
      <c r="P20" s="18">
        <v>-527</v>
      </c>
      <c r="Q20" s="19">
        <f t="shared" si="1"/>
        <v>-2635</v>
      </c>
      <c r="R20" s="20">
        <v>-9046.1200000000008</v>
      </c>
      <c r="S20" s="20">
        <f t="shared" si="2"/>
        <v>6411.1200000000008</v>
      </c>
      <c r="T20" s="21">
        <f t="shared" si="3"/>
        <v>-0.70871489655233411</v>
      </c>
      <c r="U20" s="19">
        <f t="shared" si="4"/>
        <v>-24.858490566037737</v>
      </c>
      <c r="V20" s="20">
        <f t="shared" si="5"/>
        <v>-85.340754716981138</v>
      </c>
      <c r="W20" s="20">
        <f t="shared" si="6"/>
        <v>60.482264150943401</v>
      </c>
      <c r="X20" s="19">
        <f t="shared" si="7"/>
        <v>-4.2493146266731174E-2</v>
      </c>
      <c r="Y20" s="20">
        <f t="shared" si="8"/>
        <v>-0.14588163199483956</v>
      </c>
      <c r="Z20" s="22">
        <f t="shared" si="9"/>
        <v>0.10338848572810838</v>
      </c>
      <c r="AA20" s="23">
        <f t="shared" si="10"/>
        <v>-2635</v>
      </c>
      <c r="AB20" s="24">
        <v>0</v>
      </c>
      <c r="AC20" s="24">
        <f t="shared" si="11"/>
        <v>-2635</v>
      </c>
      <c r="AD20" s="25">
        <f t="shared" si="12"/>
        <v>0</v>
      </c>
      <c r="AE20" s="23">
        <f t="shared" si="13"/>
        <v>-24.858490566037737</v>
      </c>
      <c r="AF20" s="24">
        <f t="shared" si="14"/>
        <v>0</v>
      </c>
      <c r="AG20" s="24">
        <f t="shared" si="15"/>
        <v>-24.858490566037737</v>
      </c>
      <c r="AH20" s="23">
        <f t="shared" si="16"/>
        <v>-4.2493146266731174E-2</v>
      </c>
      <c r="AI20" s="24">
        <f t="shared" si="17"/>
        <v>0</v>
      </c>
      <c r="AJ20" s="26">
        <f t="shared" si="18"/>
        <v>-4.2493146266731174E-2</v>
      </c>
      <c r="AK20" s="27" t="s">
        <v>28</v>
      </c>
      <c r="AL20" s="28"/>
    </row>
    <row r="21" spans="1:38" x14ac:dyDescent="0.25">
      <c r="B21" s="196" t="s">
        <v>51</v>
      </c>
      <c r="C21" s="196"/>
      <c r="D21" s="196"/>
      <c r="E21" s="29">
        <f t="shared" ref="E21:R21" si="34">SUM(E10:E20)</f>
        <v>154435.13999999998</v>
      </c>
      <c r="F21" s="29">
        <f t="shared" si="34"/>
        <v>155252.28</v>
      </c>
      <c r="G21" s="29">
        <f t="shared" si="34"/>
        <v>154827.28</v>
      </c>
      <c r="H21" s="29">
        <f t="shared" si="34"/>
        <v>154503.75</v>
      </c>
      <c r="I21" s="29">
        <f t="shared" si="34"/>
        <v>156100.35999999999</v>
      </c>
      <c r="J21" s="29">
        <f t="shared" si="34"/>
        <v>155965.76999999999</v>
      </c>
      <c r="K21" s="29">
        <f t="shared" si="34"/>
        <v>154454.49000000002</v>
      </c>
      <c r="L21" s="29">
        <f t="shared" si="34"/>
        <v>112852</v>
      </c>
      <c r="M21" s="29">
        <f t="shared" si="34"/>
        <v>112852</v>
      </c>
      <c r="N21" s="29">
        <f t="shared" si="34"/>
        <v>112852</v>
      </c>
      <c r="O21" s="29">
        <f t="shared" si="34"/>
        <v>112852</v>
      </c>
      <c r="P21" s="29">
        <f t="shared" si="34"/>
        <v>112852</v>
      </c>
      <c r="Q21" s="30">
        <f t="shared" si="34"/>
        <v>1649799.07</v>
      </c>
      <c r="R21" s="31">
        <f t="shared" si="34"/>
        <v>2119726.5099999998</v>
      </c>
      <c r="S21" s="31">
        <f t="shared" si="2"/>
        <v>-469927.43999999971</v>
      </c>
      <c r="T21" s="32">
        <f t="shared" si="3"/>
        <v>-0.22169248616888779</v>
      </c>
      <c r="U21" s="30">
        <f>SUM(U10:U20)</f>
        <v>15564.142169811323</v>
      </c>
      <c r="V21" s="31">
        <f>SUM(V10:V20)</f>
        <v>19997.419905660379</v>
      </c>
      <c r="W21" s="31">
        <f t="shared" si="6"/>
        <v>-4433.2777358490566</v>
      </c>
      <c r="X21" s="30">
        <f>SUM(X10:X20)</f>
        <v>26.605371230446696</v>
      </c>
      <c r="Y21" s="31">
        <f>SUM(Y10:Y20)</f>
        <v>34.183623770359617</v>
      </c>
      <c r="Z21" s="33">
        <f t="shared" si="9"/>
        <v>-7.5782525399129206</v>
      </c>
      <c r="AA21" s="34">
        <f>SUM(AA10:AA20)</f>
        <v>1649799.07</v>
      </c>
      <c r="AB21" s="35">
        <f>SUM(AB10:AB20)</f>
        <v>1503264.38</v>
      </c>
      <c r="AC21" s="35">
        <f t="shared" si="11"/>
        <v>146534.69000000018</v>
      </c>
      <c r="AD21" s="36">
        <f t="shared" si="12"/>
        <v>9.747765725680281E-2</v>
      </c>
      <c r="AE21" s="34">
        <f>SUM(AE10:AE20)</f>
        <v>15564.142169811323</v>
      </c>
      <c r="AF21" s="35">
        <f>SUM(AF10:AF20)</f>
        <v>14181.739433962262</v>
      </c>
      <c r="AG21" s="35">
        <f t="shared" si="15"/>
        <v>1382.4027358490603</v>
      </c>
      <c r="AH21" s="34">
        <f>SUM(AH10:AH20)</f>
        <v>26.605371230446696</v>
      </c>
      <c r="AI21" s="35">
        <f>SUM(AI10:AI20)</f>
        <v>24.242289630704729</v>
      </c>
      <c r="AJ21" s="37">
        <f t="shared" si="18"/>
        <v>2.3630815997419674</v>
      </c>
      <c r="AL21" s="16"/>
    </row>
    <row r="22" spans="1:38" x14ac:dyDescent="0.25">
      <c r="Q22" s="11"/>
      <c r="R22" s="12"/>
      <c r="S22" s="12"/>
      <c r="T22" s="12"/>
      <c r="U22" s="11"/>
      <c r="V22" s="12"/>
      <c r="W22" s="12"/>
      <c r="X22" s="11"/>
      <c r="Y22" s="12"/>
      <c r="Z22" s="13"/>
      <c r="AA22" s="14"/>
      <c r="AB22" s="1"/>
      <c r="AC22" s="1"/>
      <c r="AD22" s="1"/>
      <c r="AE22" s="14"/>
      <c r="AF22" s="1"/>
      <c r="AG22" s="1"/>
      <c r="AH22" s="14"/>
      <c r="AI22" s="1"/>
      <c r="AJ22" s="15"/>
      <c r="AL22" s="16"/>
    </row>
    <row r="23" spans="1:38" x14ac:dyDescent="0.25">
      <c r="B23" s="196" t="s">
        <v>52</v>
      </c>
      <c r="C23" s="196"/>
      <c r="D23" s="196"/>
      <c r="Q23" s="11"/>
      <c r="R23" s="12"/>
      <c r="S23" s="12"/>
      <c r="T23" s="12"/>
      <c r="U23" s="11"/>
      <c r="V23" s="12"/>
      <c r="W23" s="12"/>
      <c r="X23" s="11"/>
      <c r="Y23" s="12"/>
      <c r="Z23" s="13"/>
      <c r="AA23" s="14"/>
      <c r="AB23" s="1"/>
      <c r="AC23" s="1"/>
      <c r="AD23" s="1"/>
      <c r="AE23" s="14"/>
      <c r="AF23" s="1"/>
      <c r="AG23" s="1"/>
      <c r="AH23" s="14"/>
      <c r="AI23" s="1"/>
      <c r="AJ23" s="15"/>
      <c r="AL23" s="16"/>
    </row>
    <row r="24" spans="1:38" x14ac:dyDescent="0.25">
      <c r="C24" s="17" t="s">
        <v>53</v>
      </c>
      <c r="D24" s="17" t="s">
        <v>54</v>
      </c>
      <c r="E24" s="18">
        <v>0</v>
      </c>
      <c r="F24" s="18">
        <v>0</v>
      </c>
      <c r="G24" s="18">
        <v>900</v>
      </c>
      <c r="H24" s="18">
        <v>0</v>
      </c>
      <c r="I24" s="18">
        <v>175</v>
      </c>
      <c r="J24" s="18">
        <v>950</v>
      </c>
      <c r="K24" s="18">
        <v>0</v>
      </c>
      <c r="L24" s="18">
        <v>100</v>
      </c>
      <c r="M24" s="18">
        <v>100</v>
      </c>
      <c r="N24" s="18">
        <v>100</v>
      </c>
      <c r="O24" s="18">
        <v>100</v>
      </c>
      <c r="P24" s="18">
        <v>100</v>
      </c>
      <c r="Q24" s="19">
        <f>SUM(E24:P24)</f>
        <v>2525</v>
      </c>
      <c r="R24" s="20">
        <v>0</v>
      </c>
      <c r="S24" s="20">
        <f>Q24-R24</f>
        <v>2525</v>
      </c>
      <c r="T24" s="21">
        <f>IF(R24=0,0,(S24/R24))</f>
        <v>0</v>
      </c>
      <c r="U24" s="19">
        <f>IF(106=0,0,Q24/106)</f>
        <v>23.820754716981131</v>
      </c>
      <c r="V24" s="20">
        <f>IF(106=0,0,R24/106)</f>
        <v>0</v>
      </c>
      <c r="W24" s="20">
        <f>IF(AND(U24=0, V24=0),0,U24-V24)</f>
        <v>23.820754716981131</v>
      </c>
      <c r="X24" s="19">
        <f>IF(62010=0,0,Q24/62010)</f>
        <v>4.0719238832446381E-2</v>
      </c>
      <c r="Y24" s="20">
        <f>IF(62010=0,0,R24/62010)</f>
        <v>0</v>
      </c>
      <c r="Z24" s="22">
        <f>IF(AND(X24=0, Y24=0),0,X24-Y24)</f>
        <v>4.0719238832446381E-2</v>
      </c>
      <c r="AA24" s="23">
        <f>SUM(E24:P24)</f>
        <v>2525</v>
      </c>
      <c r="AB24" s="24">
        <v>0</v>
      </c>
      <c r="AC24" s="24">
        <f>AA24-AB24</f>
        <v>2525</v>
      </c>
      <c r="AD24" s="25">
        <f>IF(AB24=0,0,(AC24/AB24))</f>
        <v>0</v>
      </c>
      <c r="AE24" s="23">
        <f>IF(106=0,0,AA24/106)</f>
        <v>23.820754716981131</v>
      </c>
      <c r="AF24" s="24">
        <f>IF(106=0,0,AB24/106)</f>
        <v>0</v>
      </c>
      <c r="AG24" s="24">
        <f>IF(AND(AE24=0, AF24=0),0,AE24-AF24)</f>
        <v>23.820754716981131</v>
      </c>
      <c r="AH24" s="23">
        <f>IF(62010=0,0,AA24/62010)</f>
        <v>4.0719238832446381E-2</v>
      </c>
      <c r="AI24" s="24">
        <f>IF(62010=0,0,AB24/62010)</f>
        <v>0</v>
      </c>
      <c r="AJ24" s="26">
        <f>IF(AND(AH24=0, AI24=0),0,AH24-AI24)</f>
        <v>4.0719238832446381E-2</v>
      </c>
      <c r="AK24" s="27" t="s">
        <v>28</v>
      </c>
      <c r="AL24" s="28"/>
    </row>
    <row r="25" spans="1:38" x14ac:dyDescent="0.25">
      <c r="B25" s="196" t="s">
        <v>55</v>
      </c>
      <c r="C25" s="196"/>
      <c r="D25" s="196"/>
      <c r="E25" s="29">
        <f t="shared" ref="E25:R25" si="35">SUM(E24:E24)</f>
        <v>0</v>
      </c>
      <c r="F25" s="29">
        <f t="shared" si="35"/>
        <v>0</v>
      </c>
      <c r="G25" s="29">
        <f t="shared" si="35"/>
        <v>900</v>
      </c>
      <c r="H25" s="29">
        <f t="shared" si="35"/>
        <v>0</v>
      </c>
      <c r="I25" s="29">
        <f t="shared" si="35"/>
        <v>175</v>
      </c>
      <c r="J25" s="29">
        <f t="shared" si="35"/>
        <v>950</v>
      </c>
      <c r="K25" s="29">
        <f t="shared" si="35"/>
        <v>0</v>
      </c>
      <c r="L25" s="29">
        <f t="shared" si="35"/>
        <v>100</v>
      </c>
      <c r="M25" s="29">
        <f t="shared" si="35"/>
        <v>100</v>
      </c>
      <c r="N25" s="29">
        <f t="shared" si="35"/>
        <v>100</v>
      </c>
      <c r="O25" s="29">
        <f t="shared" si="35"/>
        <v>100</v>
      </c>
      <c r="P25" s="29">
        <f t="shared" si="35"/>
        <v>100</v>
      </c>
      <c r="Q25" s="30">
        <f t="shared" si="35"/>
        <v>2525</v>
      </c>
      <c r="R25" s="31">
        <f t="shared" si="35"/>
        <v>0</v>
      </c>
      <c r="S25" s="31">
        <f>Q25-R25</f>
        <v>2525</v>
      </c>
      <c r="T25" s="32">
        <f>IF(R25=0,0,(S25/R25))</f>
        <v>0</v>
      </c>
      <c r="U25" s="30">
        <f>SUM(U24:U24)</f>
        <v>23.820754716981131</v>
      </c>
      <c r="V25" s="31">
        <f>SUM(V24:V24)</f>
        <v>0</v>
      </c>
      <c r="W25" s="31">
        <f>IF(AND(U25=0, V25=0),0,U25-V25)</f>
        <v>23.820754716981131</v>
      </c>
      <c r="X25" s="30">
        <f>SUM(X24:X24)</f>
        <v>4.0719238832446381E-2</v>
      </c>
      <c r="Y25" s="31">
        <f>SUM(Y24:Y24)</f>
        <v>0</v>
      </c>
      <c r="Z25" s="33">
        <f>IF(AND(X25=0, Y25=0),0,X25-Y25)</f>
        <v>4.0719238832446381E-2</v>
      </c>
      <c r="AA25" s="34">
        <f>SUM(AA24:AA24)</f>
        <v>2525</v>
      </c>
      <c r="AB25" s="35">
        <f>SUM(AB24:AB24)</f>
        <v>0</v>
      </c>
      <c r="AC25" s="35">
        <f>AA25-AB25</f>
        <v>2525</v>
      </c>
      <c r="AD25" s="36">
        <f>IF(AB25=0,0,(AC25/AB25))</f>
        <v>0</v>
      </c>
      <c r="AE25" s="34">
        <f>SUM(AE24:AE24)</f>
        <v>23.820754716981131</v>
      </c>
      <c r="AF25" s="35">
        <f>SUM(AF24:AF24)</f>
        <v>0</v>
      </c>
      <c r="AG25" s="35">
        <f>IF(AND(AE25=0, AF25=0),0,AE25-AF25)</f>
        <v>23.820754716981131</v>
      </c>
      <c r="AH25" s="34">
        <f>SUM(AH24:AH24)</f>
        <v>4.0719238832446381E-2</v>
      </c>
      <c r="AI25" s="35">
        <f>SUM(AI24:AI24)</f>
        <v>0</v>
      </c>
      <c r="AJ25" s="37">
        <f>IF(AND(AH25=0, AI25=0),0,AH25-AI25)</f>
        <v>4.0719238832446381E-2</v>
      </c>
      <c r="AL25" s="16"/>
    </row>
    <row r="26" spans="1:38" x14ac:dyDescent="0.25">
      <c r="Q26" s="11"/>
      <c r="R26" s="12"/>
      <c r="S26" s="12"/>
      <c r="T26" s="12"/>
      <c r="U26" s="11"/>
      <c r="V26" s="12"/>
      <c r="W26" s="12"/>
      <c r="X26" s="11"/>
      <c r="Y26" s="12"/>
      <c r="Z26" s="13"/>
      <c r="AA26" s="14"/>
      <c r="AB26" s="1"/>
      <c r="AC26" s="1"/>
      <c r="AD26" s="1"/>
      <c r="AE26" s="14"/>
      <c r="AF26" s="1"/>
      <c r="AG26" s="1"/>
      <c r="AH26" s="14"/>
      <c r="AI26" s="1"/>
      <c r="AJ26" s="15"/>
      <c r="AL26" s="16"/>
    </row>
    <row r="27" spans="1:38" x14ac:dyDescent="0.25">
      <c r="A27" s="195" t="s">
        <v>56</v>
      </c>
      <c r="B27" s="195"/>
      <c r="C27" s="195"/>
      <c r="D27" s="195"/>
      <c r="E27" s="29">
        <f t="shared" ref="E27:R27" si="36">SUM(E7,E21,E25)</f>
        <v>154435.13999999998</v>
      </c>
      <c r="F27" s="29">
        <f t="shared" si="36"/>
        <v>155252.28</v>
      </c>
      <c r="G27" s="29">
        <f t="shared" si="36"/>
        <v>155727.28</v>
      </c>
      <c r="H27" s="29">
        <f t="shared" si="36"/>
        <v>154503.75</v>
      </c>
      <c r="I27" s="29">
        <f t="shared" si="36"/>
        <v>156275.35999999999</v>
      </c>
      <c r="J27" s="29">
        <f t="shared" si="36"/>
        <v>156915.76999999999</v>
      </c>
      <c r="K27" s="29">
        <f t="shared" si="36"/>
        <v>154454.49000000002</v>
      </c>
      <c r="L27" s="29">
        <f t="shared" si="36"/>
        <v>112119</v>
      </c>
      <c r="M27" s="29">
        <f t="shared" si="36"/>
        <v>112119</v>
      </c>
      <c r="N27" s="29">
        <f t="shared" si="36"/>
        <v>112119</v>
      </c>
      <c r="O27" s="29">
        <f t="shared" si="36"/>
        <v>112119</v>
      </c>
      <c r="P27" s="29">
        <f t="shared" si="36"/>
        <v>112119</v>
      </c>
      <c r="Q27" s="30">
        <f t="shared" si="36"/>
        <v>1648159.07</v>
      </c>
      <c r="R27" s="31">
        <f t="shared" si="36"/>
        <v>2102224.0099999998</v>
      </c>
      <c r="S27" s="31">
        <f>Q27-R27</f>
        <v>-454064.93999999971</v>
      </c>
      <c r="T27" s="32">
        <f>IF(R27=0,0,(S27/R27))</f>
        <v>-0.21599265246713634</v>
      </c>
      <c r="U27" s="30">
        <f>SUM(U7,U21,U25)</f>
        <v>15548.670471698115</v>
      </c>
      <c r="V27" s="31">
        <f>SUM(V7,V21,V25)</f>
        <v>19832.301981132077</v>
      </c>
      <c r="W27" s="31">
        <f>IF(AND(U27=0, V27=0),0,U27-V27)</f>
        <v>-4283.6315094339625</v>
      </c>
      <c r="X27" s="30">
        <f>SUM(X7,X21,X25)</f>
        <v>26.578923883244631</v>
      </c>
      <c r="Y27" s="31">
        <f>SUM(Y7,Y21,Y25)</f>
        <v>33.901370907918079</v>
      </c>
      <c r="Z27" s="33">
        <f>IF(AND(X27=0, Y27=0),0,X27-Y27)</f>
        <v>-7.3224470246734477</v>
      </c>
      <c r="AA27" s="34">
        <f>SUM(AA7,AA21,AA25)</f>
        <v>1648159.07</v>
      </c>
      <c r="AB27" s="35">
        <f>SUM(AB7,AB21,AB25)</f>
        <v>1503264.38</v>
      </c>
      <c r="AC27" s="35">
        <f>AA27-AB27</f>
        <v>144894.69000000018</v>
      </c>
      <c r="AD27" s="36">
        <f>IF(AB27=0,0,(AC27/AB27))</f>
        <v>9.6386698126912432E-2</v>
      </c>
      <c r="AE27" s="34">
        <f>SUM(AE7,AE21,AE25)</f>
        <v>15548.670471698115</v>
      </c>
      <c r="AF27" s="35">
        <f>SUM(AF7,AF21,AF25)</f>
        <v>14181.739433962262</v>
      </c>
      <c r="AG27" s="35">
        <f>IF(AND(AE27=0, AF27=0),0,AE27-AF27)</f>
        <v>1366.9310377358524</v>
      </c>
      <c r="AH27" s="34">
        <f>SUM(AH7,AH21,AH25)</f>
        <v>26.578923883244631</v>
      </c>
      <c r="AI27" s="35">
        <f>SUM(AI7,AI21,AI25)</f>
        <v>24.242289630704729</v>
      </c>
      <c r="AJ27" s="37">
        <f>IF(AND(AH27=0, AI27=0),0,AH27-AI27)</f>
        <v>2.336634252539902</v>
      </c>
      <c r="AL27" s="16"/>
    </row>
    <row r="28" spans="1:38" x14ac:dyDescent="0.25">
      <c r="Q28" s="11"/>
      <c r="R28" s="12"/>
      <c r="S28" s="12"/>
      <c r="T28" s="12"/>
      <c r="U28" s="11"/>
      <c r="V28" s="12"/>
      <c r="W28" s="12"/>
      <c r="X28" s="11"/>
      <c r="Y28" s="12"/>
      <c r="Z28" s="13"/>
      <c r="AA28" s="14"/>
      <c r="AB28" s="1"/>
      <c r="AC28" s="1"/>
      <c r="AD28" s="1"/>
      <c r="AE28" s="14"/>
      <c r="AF28" s="1"/>
      <c r="AG28" s="1"/>
      <c r="AH28" s="14"/>
      <c r="AI28" s="1"/>
      <c r="AJ28" s="15"/>
      <c r="AL28" s="16"/>
    </row>
    <row r="29" spans="1:38" x14ac:dyDescent="0.25">
      <c r="A29" s="195" t="s">
        <v>57</v>
      </c>
      <c r="B29" s="195"/>
      <c r="C29" s="195"/>
      <c r="D29" s="195"/>
      <c r="Q29" s="11"/>
      <c r="R29" s="12"/>
      <c r="S29" s="12"/>
      <c r="T29" s="12"/>
      <c r="U29" s="11"/>
      <c r="V29" s="12"/>
      <c r="W29" s="12"/>
      <c r="X29" s="11"/>
      <c r="Y29" s="12"/>
      <c r="Z29" s="13"/>
      <c r="AA29" s="14"/>
      <c r="AB29" s="1"/>
      <c r="AC29" s="1"/>
      <c r="AD29" s="1"/>
      <c r="AE29" s="14"/>
      <c r="AF29" s="1"/>
      <c r="AG29" s="1"/>
      <c r="AH29" s="14"/>
      <c r="AI29" s="1"/>
      <c r="AJ29" s="15"/>
      <c r="AL29" s="16"/>
    </row>
    <row r="30" spans="1:38" x14ac:dyDescent="0.25">
      <c r="B30" s="196" t="s">
        <v>58</v>
      </c>
      <c r="C30" s="196"/>
      <c r="D30" s="196"/>
      <c r="Q30" s="11"/>
      <c r="R30" s="12"/>
      <c r="S30" s="12"/>
      <c r="T30" s="12"/>
      <c r="U30" s="11"/>
      <c r="V30" s="12"/>
      <c r="W30" s="12"/>
      <c r="X30" s="11"/>
      <c r="Y30" s="12"/>
      <c r="Z30" s="13"/>
      <c r="AA30" s="14"/>
      <c r="AB30" s="1"/>
      <c r="AC30" s="1"/>
      <c r="AD30" s="1"/>
      <c r="AE30" s="14"/>
      <c r="AF30" s="1"/>
      <c r="AG30" s="1"/>
      <c r="AH30" s="14"/>
      <c r="AI30" s="1"/>
      <c r="AJ30" s="15"/>
      <c r="AL30" s="16"/>
    </row>
    <row r="31" spans="1:38" x14ac:dyDescent="0.25">
      <c r="C31" s="17" t="s">
        <v>59</v>
      </c>
      <c r="D31" s="17" t="s">
        <v>60</v>
      </c>
      <c r="E31" s="18">
        <v>2667.33</v>
      </c>
      <c r="F31" s="18">
        <v>2578.34</v>
      </c>
      <c r="G31" s="18">
        <v>2673.87</v>
      </c>
      <c r="H31" s="18">
        <v>2352.7399999999998</v>
      </c>
      <c r="I31" s="18">
        <v>2351.65</v>
      </c>
      <c r="J31" s="18">
        <v>2547.4499999999998</v>
      </c>
      <c r="K31" s="18">
        <v>3081.6</v>
      </c>
      <c r="L31" s="18">
        <v>2500</v>
      </c>
      <c r="M31" s="18">
        <v>2500</v>
      </c>
      <c r="N31" s="18">
        <v>2500</v>
      </c>
      <c r="O31" s="18">
        <v>2500</v>
      </c>
      <c r="P31" s="18">
        <v>2500</v>
      </c>
      <c r="Q31" s="19">
        <f>SUM(E31:P31)</f>
        <v>30752.979999999996</v>
      </c>
      <c r="R31" s="20">
        <v>29895.39</v>
      </c>
      <c r="S31" s="20">
        <f t="shared" ref="S31:S36" si="37">Q31-R31</f>
        <v>857.58999999999651</v>
      </c>
      <c r="T31" s="21">
        <f t="shared" ref="T31:T36" si="38">IF(R31=0,0,(S31/R31))</f>
        <v>2.868636267999837E-2</v>
      </c>
      <c r="U31" s="19">
        <f t="shared" ref="U31:V35" si="39">IF(106=0,0,Q31/106)</f>
        <v>290.12245283018865</v>
      </c>
      <c r="V31" s="20">
        <f t="shared" si="39"/>
        <v>282.03198113207549</v>
      </c>
      <c r="W31" s="20">
        <f t="shared" ref="W31:W36" si="40">IF(AND(U31=0, V31=0),0,U31-V31)</f>
        <v>8.0904716981131628</v>
      </c>
      <c r="X31" s="19">
        <f t="shared" ref="X31:Y35" si="41">IF(62010=0,0,Q31/62010)</f>
        <v>0.49593581680374127</v>
      </c>
      <c r="Y31" s="20">
        <f t="shared" si="41"/>
        <v>0.48210595065312045</v>
      </c>
      <c r="Z31" s="22">
        <f t="shared" ref="Z31:Z36" si="42">IF(AND(X31=0, Y31=0),0,X31-Y31)</f>
        <v>1.3829866150620818E-2</v>
      </c>
      <c r="AA31" s="23">
        <f>SUM(E31:P31)</f>
        <v>30752.979999999996</v>
      </c>
      <c r="AB31" s="24">
        <v>30000</v>
      </c>
      <c r="AC31" s="24">
        <f t="shared" ref="AC31:AC36" si="43">AA31-AB31</f>
        <v>752.97999999999593</v>
      </c>
      <c r="AD31" s="25">
        <f t="shared" ref="AD31:AD36" si="44">IF(AB31=0,0,(AC31/AB31))</f>
        <v>2.5099333333333196E-2</v>
      </c>
      <c r="AE31" s="23">
        <f t="shared" ref="AE31:AF35" si="45">IF(106=0,0,AA31/106)</f>
        <v>290.12245283018865</v>
      </c>
      <c r="AF31" s="24">
        <f t="shared" si="45"/>
        <v>283.01886792452831</v>
      </c>
      <c r="AG31" s="24">
        <f t="shared" ref="AG31:AG36" si="46">IF(AND(AE31=0, AF31=0),0,AE31-AF31)</f>
        <v>7.1035849056603411</v>
      </c>
      <c r="AH31" s="23">
        <f t="shared" ref="AH31:AI35" si="47">IF(62010=0,0,AA31/62010)</f>
        <v>0.49593581680374127</v>
      </c>
      <c r="AI31" s="24">
        <f t="shared" si="47"/>
        <v>0.48379293662312528</v>
      </c>
      <c r="AJ31" s="26">
        <f t="shared" ref="AJ31:AJ36" si="48">IF(AND(AH31=0, AI31=0),0,AH31-AI31)</f>
        <v>1.2142880180615989E-2</v>
      </c>
      <c r="AK31" s="27" t="s">
        <v>28</v>
      </c>
      <c r="AL31" s="28"/>
    </row>
    <row r="32" spans="1:38" x14ac:dyDescent="0.25">
      <c r="C32" s="17" t="s">
        <v>61</v>
      </c>
      <c r="D32" s="17" t="s">
        <v>62</v>
      </c>
      <c r="E32" s="18">
        <v>320.77</v>
      </c>
      <c r="F32" s="18">
        <v>306.95999999999998</v>
      </c>
      <c r="G32" s="18">
        <v>211.13</v>
      </c>
      <c r="H32" s="18">
        <v>143.62</v>
      </c>
      <c r="I32" s="18">
        <v>75.319999999999993</v>
      </c>
      <c r="J32" s="18">
        <v>25.49</v>
      </c>
      <c r="K32" s="18">
        <v>7.68</v>
      </c>
      <c r="L32" s="18">
        <v>15</v>
      </c>
      <c r="M32" s="18">
        <v>300</v>
      </c>
      <c r="N32" s="18">
        <v>300</v>
      </c>
      <c r="O32" s="18">
        <v>300</v>
      </c>
      <c r="P32" s="18">
        <v>300</v>
      </c>
      <c r="Q32" s="19">
        <f>SUM(E32:P32)</f>
        <v>2305.9700000000003</v>
      </c>
      <c r="R32" s="20">
        <v>490.84</v>
      </c>
      <c r="S32" s="20">
        <f t="shared" si="37"/>
        <v>1815.1300000000003</v>
      </c>
      <c r="T32" s="21">
        <f t="shared" si="38"/>
        <v>3.69800749735148</v>
      </c>
      <c r="U32" s="19">
        <f t="shared" si="39"/>
        <v>21.754433962264152</v>
      </c>
      <c r="V32" s="20">
        <f t="shared" si="39"/>
        <v>4.6305660377358491</v>
      </c>
      <c r="W32" s="20">
        <f t="shared" si="40"/>
        <v>17.123867924528302</v>
      </c>
      <c r="X32" s="19">
        <f t="shared" si="41"/>
        <v>3.7187066602160944E-2</v>
      </c>
      <c r="Y32" s="20">
        <f t="shared" si="41"/>
        <v>7.9154975004031604E-3</v>
      </c>
      <c r="Z32" s="22">
        <f t="shared" si="42"/>
        <v>2.9271569101757784E-2</v>
      </c>
      <c r="AA32" s="23">
        <f>SUM(E32:P32)</f>
        <v>2305.9700000000003</v>
      </c>
      <c r="AB32" s="24">
        <v>3000</v>
      </c>
      <c r="AC32" s="24">
        <f t="shared" si="43"/>
        <v>-694.02999999999975</v>
      </c>
      <c r="AD32" s="25">
        <f t="shared" si="44"/>
        <v>-0.23134333333333326</v>
      </c>
      <c r="AE32" s="23">
        <f t="shared" si="45"/>
        <v>21.754433962264152</v>
      </c>
      <c r="AF32" s="24">
        <f t="shared" si="45"/>
        <v>28.30188679245283</v>
      </c>
      <c r="AG32" s="24">
        <f t="shared" si="46"/>
        <v>-6.5474528301886785</v>
      </c>
      <c r="AH32" s="23">
        <f t="shared" si="47"/>
        <v>3.7187066602160944E-2</v>
      </c>
      <c r="AI32" s="24">
        <f t="shared" si="47"/>
        <v>4.8379293662312528E-2</v>
      </c>
      <c r="AJ32" s="26">
        <f t="shared" si="48"/>
        <v>-1.1192227060151584E-2</v>
      </c>
      <c r="AK32" s="27" t="s">
        <v>28</v>
      </c>
      <c r="AL32" s="28"/>
    </row>
    <row r="33" spans="2:38" x14ac:dyDescent="0.25">
      <c r="C33" s="17" t="s">
        <v>63</v>
      </c>
      <c r="D33" s="17" t="s">
        <v>64</v>
      </c>
      <c r="E33" s="18">
        <v>5569.65</v>
      </c>
      <c r="F33" s="18">
        <v>5354.75</v>
      </c>
      <c r="G33" s="18">
        <v>4780.0600000000004</v>
      </c>
      <c r="H33" s="18">
        <v>4581.49</v>
      </c>
      <c r="I33" s="18">
        <v>6043.72</v>
      </c>
      <c r="J33" s="18">
        <v>6387.68</v>
      </c>
      <c r="K33" s="18">
        <v>8717.06</v>
      </c>
      <c r="L33" s="18">
        <v>6500</v>
      </c>
      <c r="M33" s="18">
        <v>9800</v>
      </c>
      <c r="N33" s="18">
        <v>7200</v>
      </c>
      <c r="O33" s="18">
        <v>5600</v>
      </c>
      <c r="P33" s="18">
        <v>4500</v>
      </c>
      <c r="Q33" s="19">
        <f>SUM(E33:P33)</f>
        <v>75034.41</v>
      </c>
      <c r="R33" s="20">
        <v>62122.52</v>
      </c>
      <c r="S33" s="20">
        <f t="shared" si="37"/>
        <v>12911.890000000007</v>
      </c>
      <c r="T33" s="21">
        <f t="shared" si="38"/>
        <v>0.20784556067590315</v>
      </c>
      <c r="U33" s="19">
        <f t="shared" si="39"/>
        <v>707.87179245283028</v>
      </c>
      <c r="V33" s="20">
        <f t="shared" si="39"/>
        <v>586.06150943396221</v>
      </c>
      <c r="W33" s="20">
        <f t="shared" si="40"/>
        <v>121.81028301886806</v>
      </c>
      <c r="X33" s="19">
        <f t="shared" si="41"/>
        <v>1.21003725205612</v>
      </c>
      <c r="Y33" s="20">
        <f t="shared" si="41"/>
        <v>1.0018145460409611</v>
      </c>
      <c r="Z33" s="22">
        <f t="shared" si="42"/>
        <v>0.20822270601515891</v>
      </c>
      <c r="AA33" s="23">
        <f>SUM(E33:P33)</f>
        <v>75034.41</v>
      </c>
      <c r="AB33" s="24">
        <v>144000</v>
      </c>
      <c r="AC33" s="24">
        <f t="shared" si="43"/>
        <v>-68965.59</v>
      </c>
      <c r="AD33" s="25">
        <f t="shared" si="44"/>
        <v>-0.47892770833333331</v>
      </c>
      <c r="AE33" s="23">
        <f t="shared" si="45"/>
        <v>707.87179245283028</v>
      </c>
      <c r="AF33" s="24">
        <f t="shared" si="45"/>
        <v>1358.4905660377358</v>
      </c>
      <c r="AG33" s="24">
        <f t="shared" si="46"/>
        <v>-650.61877358490551</v>
      </c>
      <c r="AH33" s="23">
        <f t="shared" si="47"/>
        <v>1.21003725205612</v>
      </c>
      <c r="AI33" s="24">
        <f t="shared" si="47"/>
        <v>2.3222060957910013</v>
      </c>
      <c r="AJ33" s="26">
        <f t="shared" si="48"/>
        <v>-1.1121688437348813</v>
      </c>
      <c r="AK33" s="27" t="s">
        <v>28</v>
      </c>
      <c r="AL33" s="28"/>
    </row>
    <row r="34" spans="2:38" x14ac:dyDescent="0.25">
      <c r="C34" s="17" t="s">
        <v>65</v>
      </c>
      <c r="D34" s="17" t="s">
        <v>66</v>
      </c>
      <c r="E34" s="18">
        <v>10065.120000000001</v>
      </c>
      <c r="F34" s="18">
        <v>9949.4699999999993</v>
      </c>
      <c r="G34" s="18">
        <v>9199.3799999999992</v>
      </c>
      <c r="H34" s="18">
        <v>10778.08</v>
      </c>
      <c r="I34" s="18">
        <v>9633.41</v>
      </c>
      <c r="J34" s="18">
        <v>9833.82</v>
      </c>
      <c r="K34" s="18">
        <v>10214.02</v>
      </c>
      <c r="L34" s="18">
        <v>9800</v>
      </c>
      <c r="M34" s="18">
        <v>10500</v>
      </c>
      <c r="N34" s="18">
        <v>10500</v>
      </c>
      <c r="O34" s="18">
        <v>10500</v>
      </c>
      <c r="P34" s="18">
        <v>10500</v>
      </c>
      <c r="Q34" s="19">
        <f>SUM(E34:P34)</f>
        <v>121473.3</v>
      </c>
      <c r="R34" s="20">
        <v>181139.85</v>
      </c>
      <c r="S34" s="20">
        <f t="shared" si="37"/>
        <v>-59666.55</v>
      </c>
      <c r="T34" s="21">
        <f t="shared" si="38"/>
        <v>-0.32939493987656498</v>
      </c>
      <c r="U34" s="19">
        <f t="shared" si="39"/>
        <v>1145.9745283018867</v>
      </c>
      <c r="V34" s="20">
        <f t="shared" si="39"/>
        <v>1708.8665094339624</v>
      </c>
      <c r="W34" s="20">
        <f t="shared" si="40"/>
        <v>-562.89198113207567</v>
      </c>
      <c r="X34" s="19">
        <f t="shared" si="41"/>
        <v>1.958930817610063</v>
      </c>
      <c r="Y34" s="20">
        <f t="shared" si="41"/>
        <v>2.9211393323657475</v>
      </c>
      <c r="Z34" s="22">
        <f t="shared" si="42"/>
        <v>-0.96220851475568447</v>
      </c>
      <c r="AA34" s="23">
        <f>SUM(E34:P34)</f>
        <v>121473.3</v>
      </c>
      <c r="AB34" s="24">
        <v>168000</v>
      </c>
      <c r="AC34" s="24">
        <f t="shared" si="43"/>
        <v>-46526.7</v>
      </c>
      <c r="AD34" s="25">
        <f t="shared" si="44"/>
        <v>-0.27694464285714282</v>
      </c>
      <c r="AE34" s="23">
        <f t="shared" si="45"/>
        <v>1145.9745283018867</v>
      </c>
      <c r="AF34" s="24">
        <f t="shared" si="45"/>
        <v>1584.9056603773586</v>
      </c>
      <c r="AG34" s="24">
        <f t="shared" si="46"/>
        <v>-438.93113207547185</v>
      </c>
      <c r="AH34" s="23">
        <f t="shared" si="47"/>
        <v>1.958930817610063</v>
      </c>
      <c r="AI34" s="24">
        <f t="shared" si="47"/>
        <v>2.7092404450895016</v>
      </c>
      <c r="AJ34" s="26">
        <f t="shared" si="48"/>
        <v>-0.75030962747943852</v>
      </c>
      <c r="AK34" s="27" t="s">
        <v>28</v>
      </c>
      <c r="AL34" s="28"/>
    </row>
    <row r="35" spans="2:38" x14ac:dyDescent="0.25">
      <c r="C35" s="17" t="s">
        <v>67</v>
      </c>
      <c r="D35" s="17" t="s">
        <v>68</v>
      </c>
      <c r="E35" s="18">
        <v>144.74</v>
      </c>
      <c r="F35" s="18">
        <v>143.1</v>
      </c>
      <c r="G35" s="18">
        <v>150.85</v>
      </c>
      <c r="H35" s="18">
        <v>143.1</v>
      </c>
      <c r="I35" s="18">
        <v>143.1</v>
      </c>
      <c r="J35" s="18">
        <v>143.1</v>
      </c>
      <c r="K35" s="18">
        <v>143.1</v>
      </c>
      <c r="L35" s="18">
        <v>165</v>
      </c>
      <c r="M35" s="18">
        <v>165</v>
      </c>
      <c r="N35" s="18">
        <v>165</v>
      </c>
      <c r="O35" s="18">
        <v>165</v>
      </c>
      <c r="P35" s="18">
        <v>165</v>
      </c>
      <c r="Q35" s="19">
        <f>SUM(E35:P35)</f>
        <v>1836.0900000000001</v>
      </c>
      <c r="R35" s="20">
        <v>1849.15</v>
      </c>
      <c r="S35" s="20">
        <f t="shared" si="37"/>
        <v>-13.059999999999945</v>
      </c>
      <c r="T35" s="21">
        <f t="shared" si="38"/>
        <v>-7.0627044858448179E-3</v>
      </c>
      <c r="U35" s="19">
        <f t="shared" si="39"/>
        <v>17.321603773584908</v>
      </c>
      <c r="V35" s="20">
        <f t="shared" si="39"/>
        <v>17.444811320754717</v>
      </c>
      <c r="W35" s="20">
        <f t="shared" si="40"/>
        <v>-0.12320754716980886</v>
      </c>
      <c r="X35" s="19">
        <f t="shared" si="41"/>
        <v>2.9609579100145139E-2</v>
      </c>
      <c r="Y35" s="20">
        <f t="shared" si="41"/>
        <v>2.9820190291888406E-2</v>
      </c>
      <c r="Z35" s="22">
        <f t="shared" si="42"/>
        <v>-2.1061119174326653E-4</v>
      </c>
      <c r="AA35" s="23">
        <f>SUM(E35:P35)</f>
        <v>1836.0900000000001</v>
      </c>
      <c r="AB35" s="24">
        <v>6480</v>
      </c>
      <c r="AC35" s="24">
        <f t="shared" si="43"/>
        <v>-4643.91</v>
      </c>
      <c r="AD35" s="25">
        <f t="shared" si="44"/>
        <v>-0.71665277777777781</v>
      </c>
      <c r="AE35" s="23">
        <f t="shared" si="45"/>
        <v>17.321603773584908</v>
      </c>
      <c r="AF35" s="24">
        <f t="shared" si="45"/>
        <v>61.132075471698116</v>
      </c>
      <c r="AG35" s="24">
        <f t="shared" si="46"/>
        <v>-43.810471698113204</v>
      </c>
      <c r="AH35" s="23">
        <f t="shared" si="47"/>
        <v>2.9609579100145139E-2</v>
      </c>
      <c r="AI35" s="24">
        <f t="shared" si="47"/>
        <v>0.10449927431059507</v>
      </c>
      <c r="AJ35" s="26">
        <f t="shared" si="48"/>
        <v>-7.4889695210449927E-2</v>
      </c>
      <c r="AK35" s="27" t="s">
        <v>28</v>
      </c>
      <c r="AL35" s="28"/>
    </row>
    <row r="36" spans="2:38" x14ac:dyDescent="0.25">
      <c r="B36" s="196" t="s">
        <v>69</v>
      </c>
      <c r="C36" s="196"/>
      <c r="D36" s="196"/>
      <c r="E36" s="29">
        <f t="shared" ref="E36:R36" si="49">SUM(E31:E35)</f>
        <v>18767.610000000004</v>
      </c>
      <c r="F36" s="29">
        <f t="shared" si="49"/>
        <v>18332.619999999995</v>
      </c>
      <c r="G36" s="29">
        <f t="shared" si="49"/>
        <v>17015.289999999997</v>
      </c>
      <c r="H36" s="29">
        <f t="shared" si="49"/>
        <v>17999.03</v>
      </c>
      <c r="I36" s="29">
        <f t="shared" si="49"/>
        <v>18247.199999999997</v>
      </c>
      <c r="J36" s="29">
        <f t="shared" si="49"/>
        <v>18937.539999999997</v>
      </c>
      <c r="K36" s="29">
        <f t="shared" si="49"/>
        <v>22163.46</v>
      </c>
      <c r="L36" s="29">
        <f t="shared" si="49"/>
        <v>18980</v>
      </c>
      <c r="M36" s="29">
        <f t="shared" si="49"/>
        <v>23265</v>
      </c>
      <c r="N36" s="29">
        <f t="shared" si="49"/>
        <v>20665</v>
      </c>
      <c r="O36" s="29">
        <f t="shared" si="49"/>
        <v>19065</v>
      </c>
      <c r="P36" s="29">
        <f t="shared" si="49"/>
        <v>17965</v>
      </c>
      <c r="Q36" s="30">
        <f t="shared" si="49"/>
        <v>231402.75</v>
      </c>
      <c r="R36" s="31">
        <f t="shared" si="49"/>
        <v>275497.75</v>
      </c>
      <c r="S36" s="31">
        <f t="shared" si="37"/>
        <v>-44095</v>
      </c>
      <c r="T36" s="32">
        <f t="shared" si="38"/>
        <v>-0.16005575363138175</v>
      </c>
      <c r="U36" s="30">
        <f>SUM(U31:U35)</f>
        <v>2183.0448113207544</v>
      </c>
      <c r="V36" s="31">
        <f>SUM(V31:V35)</f>
        <v>2599.0353773584902</v>
      </c>
      <c r="W36" s="31">
        <f t="shared" si="40"/>
        <v>-415.99056603773579</v>
      </c>
      <c r="X36" s="30">
        <f>SUM(X31:X35)</f>
        <v>3.7317005321722303</v>
      </c>
      <c r="Y36" s="31">
        <f>SUM(Y31:Y35)</f>
        <v>4.4427955168521205</v>
      </c>
      <c r="Z36" s="33">
        <f t="shared" si="42"/>
        <v>-0.71109498467989019</v>
      </c>
      <c r="AA36" s="34">
        <f>SUM(AA31:AA35)</f>
        <v>231402.75</v>
      </c>
      <c r="AB36" s="35">
        <f>SUM(AB31:AB35)</f>
        <v>351480</v>
      </c>
      <c r="AC36" s="35">
        <f t="shared" si="43"/>
        <v>-120077.25</v>
      </c>
      <c r="AD36" s="36">
        <f t="shared" si="44"/>
        <v>-0.34163323659952199</v>
      </c>
      <c r="AE36" s="34">
        <f>SUM(AE31:AE35)</f>
        <v>2183.0448113207544</v>
      </c>
      <c r="AF36" s="35">
        <f>SUM(AF31:AF35)</f>
        <v>3315.8490566037735</v>
      </c>
      <c r="AG36" s="35">
        <f t="shared" si="46"/>
        <v>-1132.8042452830191</v>
      </c>
      <c r="AH36" s="34">
        <f>SUM(AH31:AH35)</f>
        <v>3.7317005321722303</v>
      </c>
      <c r="AI36" s="35">
        <f>SUM(AI31:AI35)</f>
        <v>5.6681180454765361</v>
      </c>
      <c r="AJ36" s="37">
        <f t="shared" si="48"/>
        <v>-1.9364175133043058</v>
      </c>
      <c r="AL36" s="16"/>
    </row>
    <row r="37" spans="2:38" x14ac:dyDescent="0.25">
      <c r="Q37" s="11"/>
      <c r="R37" s="12"/>
      <c r="S37" s="12"/>
      <c r="T37" s="12"/>
      <c r="U37" s="11"/>
      <c r="V37" s="12"/>
      <c r="W37" s="12"/>
      <c r="X37" s="11"/>
      <c r="Y37" s="12"/>
      <c r="Z37" s="13"/>
      <c r="AA37" s="14"/>
      <c r="AB37" s="1"/>
      <c r="AC37" s="1"/>
      <c r="AD37" s="1"/>
      <c r="AE37" s="14"/>
      <c r="AF37" s="1"/>
      <c r="AG37" s="1"/>
      <c r="AH37" s="14"/>
      <c r="AI37" s="1"/>
      <c r="AJ37" s="15"/>
      <c r="AL37" s="16"/>
    </row>
    <row r="38" spans="2:38" x14ac:dyDescent="0.25">
      <c r="B38" s="196" t="s">
        <v>70</v>
      </c>
      <c r="C38" s="196"/>
      <c r="D38" s="196"/>
      <c r="Q38" s="11"/>
      <c r="R38" s="12"/>
      <c r="S38" s="12"/>
      <c r="T38" s="12"/>
      <c r="U38" s="11"/>
      <c r="V38" s="12"/>
      <c r="W38" s="12"/>
      <c r="X38" s="11"/>
      <c r="Y38" s="12"/>
      <c r="Z38" s="13"/>
      <c r="AA38" s="14"/>
      <c r="AB38" s="1"/>
      <c r="AC38" s="1"/>
      <c r="AD38" s="1"/>
      <c r="AE38" s="14"/>
      <c r="AF38" s="1"/>
      <c r="AG38" s="1"/>
      <c r="AH38" s="14"/>
      <c r="AI38" s="1"/>
      <c r="AJ38" s="15"/>
      <c r="AL38" s="16"/>
    </row>
    <row r="39" spans="2:38" x14ac:dyDescent="0.25">
      <c r="C39" s="17" t="s">
        <v>71</v>
      </c>
      <c r="D39" s="17" t="s">
        <v>72</v>
      </c>
      <c r="E39" s="18">
        <v>1173.19</v>
      </c>
      <c r="F39" s="18">
        <v>500</v>
      </c>
      <c r="G39" s="18">
        <v>1000</v>
      </c>
      <c r="H39" s="18">
        <v>673.19</v>
      </c>
      <c r="I39" s="18">
        <v>500</v>
      </c>
      <c r="J39" s="18">
        <v>500</v>
      </c>
      <c r="K39" s="18">
        <v>500</v>
      </c>
      <c r="L39" s="18">
        <v>668</v>
      </c>
      <c r="M39" s="18">
        <v>668</v>
      </c>
      <c r="N39" s="18">
        <v>668</v>
      </c>
      <c r="O39" s="18">
        <v>668</v>
      </c>
      <c r="P39" s="18">
        <v>668</v>
      </c>
      <c r="Q39" s="19">
        <f t="shared" ref="Q39:Q47" si="50">SUM(E39:P39)</f>
        <v>8186.38</v>
      </c>
      <c r="R39" s="20">
        <v>3448.94</v>
      </c>
      <c r="S39" s="20">
        <f t="shared" ref="S39:S48" si="51">Q39-R39</f>
        <v>4737.4400000000005</v>
      </c>
      <c r="T39" s="21">
        <f t="shared" ref="T39:T48" si="52">IF(R39=0,0,(S39/R39))</f>
        <v>1.3735930459793444</v>
      </c>
      <c r="U39" s="19">
        <f t="shared" ref="U39:U47" si="53">IF(106=0,0,Q39/106)</f>
        <v>77.23</v>
      </c>
      <c r="V39" s="20">
        <f t="shared" ref="V39:V47" si="54">IF(106=0,0,R39/106)</f>
        <v>32.537169811320759</v>
      </c>
      <c r="W39" s="20">
        <f t="shared" ref="W39:W48" si="55">IF(AND(U39=0, V39=0),0,U39-V39)</f>
        <v>44.692830188679245</v>
      </c>
      <c r="X39" s="19">
        <f t="shared" ref="X39:X47" si="56">IF(62010=0,0,Q39/62010)</f>
        <v>0.13201709401709402</v>
      </c>
      <c r="Y39" s="20">
        <f t="shared" ref="Y39:Y47" si="57">IF(62010=0,0,R39/62010)</f>
        <v>5.5619093694565393E-2</v>
      </c>
      <c r="Z39" s="22">
        <f t="shared" ref="Z39:Z48" si="58">IF(AND(X39=0, Y39=0),0,X39-Y39)</f>
        <v>7.6398000322528636E-2</v>
      </c>
      <c r="AA39" s="23">
        <f t="shared" ref="AA39:AA47" si="59">SUM(E39:P39)</f>
        <v>8186.38</v>
      </c>
      <c r="AB39" s="24">
        <v>1908.12</v>
      </c>
      <c r="AC39" s="24">
        <f t="shared" ref="AC39:AC48" si="60">AA39-AB39</f>
        <v>6278.26</v>
      </c>
      <c r="AD39" s="25">
        <f t="shared" ref="AD39:AD48" si="61">IF(AB39=0,0,(AC39/AB39))</f>
        <v>3.2902857262645959</v>
      </c>
      <c r="AE39" s="23">
        <f t="shared" ref="AE39:AE47" si="62">IF(106=0,0,AA39/106)</f>
        <v>77.23</v>
      </c>
      <c r="AF39" s="24">
        <f t="shared" ref="AF39:AF47" si="63">IF(106=0,0,AB39/106)</f>
        <v>18.001132075471698</v>
      </c>
      <c r="AG39" s="24">
        <f t="shared" ref="AG39:AG48" si="64">IF(AND(AE39=0, AF39=0),0,AE39-AF39)</f>
        <v>59.228867924528302</v>
      </c>
      <c r="AH39" s="23">
        <f t="shared" ref="AH39:AH47" si="65">IF(62010=0,0,AA39/62010)</f>
        <v>0.13201709401709402</v>
      </c>
      <c r="AI39" s="24">
        <f t="shared" ref="AI39:AI47" si="66">IF(62010=0,0,AB39/62010)</f>
        <v>3.0771165940977261E-2</v>
      </c>
      <c r="AJ39" s="26">
        <f t="shared" ref="AJ39:AJ48" si="67">IF(AND(AH39=0, AI39=0),0,AH39-AI39)</f>
        <v>0.10124592807611676</v>
      </c>
      <c r="AK39" s="27" t="s">
        <v>28</v>
      </c>
      <c r="AL39" s="28"/>
    </row>
    <row r="40" spans="2:38" x14ac:dyDescent="0.25">
      <c r="C40" s="17" t="s">
        <v>73</v>
      </c>
      <c r="D40" s="17" t="s">
        <v>74</v>
      </c>
      <c r="E40" s="18">
        <v>6525</v>
      </c>
      <c r="F40" s="18">
        <v>6700</v>
      </c>
      <c r="G40" s="18">
        <v>6500</v>
      </c>
      <c r="H40" s="18">
        <v>6500</v>
      </c>
      <c r="I40" s="18">
        <v>6500</v>
      </c>
      <c r="J40" s="18">
        <v>6500</v>
      </c>
      <c r="K40" s="18">
        <v>6500</v>
      </c>
      <c r="L40" s="18">
        <v>6100</v>
      </c>
      <c r="M40" s="18">
        <v>6100</v>
      </c>
      <c r="N40" s="18">
        <v>6100</v>
      </c>
      <c r="O40" s="18">
        <v>6100</v>
      </c>
      <c r="P40" s="18">
        <v>6100</v>
      </c>
      <c r="Q40" s="19">
        <f t="shared" si="50"/>
        <v>76225</v>
      </c>
      <c r="R40" s="20">
        <v>72947.990000000005</v>
      </c>
      <c r="S40" s="20">
        <f t="shared" si="51"/>
        <v>3277.0099999999948</v>
      </c>
      <c r="T40" s="21">
        <f t="shared" si="52"/>
        <v>4.4922553726291767E-2</v>
      </c>
      <c r="U40" s="19">
        <f t="shared" si="53"/>
        <v>719.10377358490564</v>
      </c>
      <c r="V40" s="20">
        <f t="shared" si="54"/>
        <v>688.18858490566038</v>
      </c>
      <c r="W40" s="20">
        <f t="shared" si="55"/>
        <v>30.915188679245261</v>
      </c>
      <c r="X40" s="19">
        <f t="shared" si="56"/>
        <v>1.2292372198032575</v>
      </c>
      <c r="Y40" s="20">
        <f t="shared" si="57"/>
        <v>1.1763907434284793</v>
      </c>
      <c r="Z40" s="22">
        <f t="shared" si="58"/>
        <v>5.284647637477824E-2</v>
      </c>
      <c r="AA40" s="23">
        <f t="shared" si="59"/>
        <v>76225</v>
      </c>
      <c r="AB40" s="24">
        <v>69600</v>
      </c>
      <c r="AC40" s="24">
        <f t="shared" si="60"/>
        <v>6625</v>
      </c>
      <c r="AD40" s="25">
        <f t="shared" si="61"/>
        <v>9.5186781609195401E-2</v>
      </c>
      <c r="AE40" s="23">
        <f t="shared" si="62"/>
        <v>719.10377358490564</v>
      </c>
      <c r="AF40" s="24">
        <f t="shared" si="63"/>
        <v>656.60377358490564</v>
      </c>
      <c r="AG40" s="24">
        <f t="shared" si="64"/>
        <v>62.5</v>
      </c>
      <c r="AH40" s="23">
        <f t="shared" si="65"/>
        <v>1.2292372198032575</v>
      </c>
      <c r="AI40" s="24">
        <f t="shared" si="66"/>
        <v>1.1223996129656506</v>
      </c>
      <c r="AJ40" s="26">
        <f t="shared" si="67"/>
        <v>0.1068376068376069</v>
      </c>
      <c r="AK40" s="27" t="s">
        <v>28</v>
      </c>
      <c r="AL40" s="28"/>
    </row>
    <row r="41" spans="2:38" x14ac:dyDescent="0.25">
      <c r="C41" s="17" t="s">
        <v>75</v>
      </c>
      <c r="D41" s="17" t="s">
        <v>76</v>
      </c>
      <c r="E41" s="18">
        <v>35646.379999999997</v>
      </c>
      <c r="F41" s="18">
        <v>40568</v>
      </c>
      <c r="G41" s="18">
        <v>31537</v>
      </c>
      <c r="H41" s="18">
        <v>32335</v>
      </c>
      <c r="I41" s="18">
        <v>31873.75</v>
      </c>
      <c r="J41" s="18">
        <v>40631.5</v>
      </c>
      <c r="K41" s="18">
        <v>34028</v>
      </c>
      <c r="L41" s="18">
        <v>32500</v>
      </c>
      <c r="M41" s="18">
        <v>18000</v>
      </c>
      <c r="N41" s="18">
        <v>18000</v>
      </c>
      <c r="O41" s="18">
        <v>18000</v>
      </c>
      <c r="P41" s="18">
        <v>18000</v>
      </c>
      <c r="Q41" s="19">
        <f t="shared" si="50"/>
        <v>351119.63</v>
      </c>
      <c r="R41" s="20">
        <v>435209.16</v>
      </c>
      <c r="S41" s="20">
        <f t="shared" si="51"/>
        <v>-84089.52999999997</v>
      </c>
      <c r="T41" s="21">
        <f t="shared" si="52"/>
        <v>-0.1932163606115275</v>
      </c>
      <c r="U41" s="19">
        <f t="shared" si="53"/>
        <v>3312.4493396226417</v>
      </c>
      <c r="V41" s="20">
        <f t="shared" si="54"/>
        <v>4105.7467924528301</v>
      </c>
      <c r="W41" s="20">
        <f t="shared" si="55"/>
        <v>-793.29745283018838</v>
      </c>
      <c r="X41" s="19">
        <f t="shared" si="56"/>
        <v>5.6623065634575065</v>
      </c>
      <c r="Y41" s="20">
        <f t="shared" si="57"/>
        <v>7.0183705853894525</v>
      </c>
      <c r="Z41" s="22">
        <f t="shared" si="58"/>
        <v>-1.356064021931946</v>
      </c>
      <c r="AA41" s="23">
        <f t="shared" si="59"/>
        <v>351119.63</v>
      </c>
      <c r="AB41" s="24">
        <v>312000</v>
      </c>
      <c r="AC41" s="24">
        <f t="shared" si="60"/>
        <v>39119.630000000005</v>
      </c>
      <c r="AD41" s="25">
        <f t="shared" si="61"/>
        <v>0.12538342948717951</v>
      </c>
      <c r="AE41" s="23">
        <f t="shared" si="62"/>
        <v>3312.4493396226417</v>
      </c>
      <c r="AF41" s="24">
        <f t="shared" si="63"/>
        <v>2943.3962264150941</v>
      </c>
      <c r="AG41" s="24">
        <f t="shared" si="64"/>
        <v>369.05311320754754</v>
      </c>
      <c r="AH41" s="23">
        <f t="shared" si="65"/>
        <v>5.6623065634575065</v>
      </c>
      <c r="AI41" s="24">
        <f t="shared" si="66"/>
        <v>5.0314465408805029</v>
      </c>
      <c r="AJ41" s="26">
        <f t="shared" si="67"/>
        <v>0.63086002257700358</v>
      </c>
      <c r="AK41" s="27" t="s">
        <v>28</v>
      </c>
      <c r="AL41" s="28"/>
    </row>
    <row r="42" spans="2:38" x14ac:dyDescent="0.25">
      <c r="C42" s="17" t="s">
        <v>77</v>
      </c>
      <c r="D42" s="17" t="s">
        <v>78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9">
        <f t="shared" si="50"/>
        <v>0</v>
      </c>
      <c r="R42" s="20">
        <v>450</v>
      </c>
      <c r="S42" s="20">
        <f t="shared" si="51"/>
        <v>-450</v>
      </c>
      <c r="T42" s="21">
        <f t="shared" si="52"/>
        <v>-1</v>
      </c>
      <c r="U42" s="19">
        <f t="shared" si="53"/>
        <v>0</v>
      </c>
      <c r="V42" s="20">
        <f t="shared" si="54"/>
        <v>4.2452830188679247</v>
      </c>
      <c r="W42" s="20">
        <f t="shared" si="55"/>
        <v>-4.2452830188679247</v>
      </c>
      <c r="X42" s="19">
        <f t="shared" si="56"/>
        <v>0</v>
      </c>
      <c r="Y42" s="20">
        <f t="shared" si="57"/>
        <v>7.2568940493468797E-3</v>
      </c>
      <c r="Z42" s="22">
        <f t="shared" si="58"/>
        <v>-7.2568940493468797E-3</v>
      </c>
      <c r="AA42" s="23">
        <f t="shared" si="59"/>
        <v>0</v>
      </c>
      <c r="AB42" s="24">
        <v>0</v>
      </c>
      <c r="AC42" s="24">
        <f t="shared" si="60"/>
        <v>0</v>
      </c>
      <c r="AD42" s="25">
        <f t="shared" si="61"/>
        <v>0</v>
      </c>
      <c r="AE42" s="23">
        <f t="shared" si="62"/>
        <v>0</v>
      </c>
      <c r="AF42" s="24">
        <f t="shared" si="63"/>
        <v>0</v>
      </c>
      <c r="AG42" s="24">
        <f t="shared" si="64"/>
        <v>0</v>
      </c>
      <c r="AH42" s="23">
        <f t="shared" si="65"/>
        <v>0</v>
      </c>
      <c r="AI42" s="24">
        <f t="shared" si="66"/>
        <v>0</v>
      </c>
      <c r="AJ42" s="26">
        <f t="shared" si="67"/>
        <v>0</v>
      </c>
      <c r="AK42" s="27" t="s">
        <v>28</v>
      </c>
      <c r="AL42" s="28"/>
    </row>
    <row r="43" spans="2:38" x14ac:dyDescent="0.25">
      <c r="C43" s="17" t="s">
        <v>79</v>
      </c>
      <c r="D43" s="17" t="s">
        <v>80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9">
        <f t="shared" si="50"/>
        <v>0</v>
      </c>
      <c r="R43" s="20">
        <v>0</v>
      </c>
      <c r="S43" s="20">
        <f t="shared" si="51"/>
        <v>0</v>
      </c>
      <c r="T43" s="21">
        <f t="shared" si="52"/>
        <v>0</v>
      </c>
      <c r="U43" s="19">
        <f t="shared" si="53"/>
        <v>0</v>
      </c>
      <c r="V43" s="20">
        <f t="shared" si="54"/>
        <v>0</v>
      </c>
      <c r="W43" s="20">
        <f t="shared" si="55"/>
        <v>0</v>
      </c>
      <c r="X43" s="19">
        <f t="shared" si="56"/>
        <v>0</v>
      </c>
      <c r="Y43" s="20">
        <f t="shared" si="57"/>
        <v>0</v>
      </c>
      <c r="Z43" s="22">
        <f t="shared" si="58"/>
        <v>0</v>
      </c>
      <c r="AA43" s="23">
        <f t="shared" si="59"/>
        <v>0</v>
      </c>
      <c r="AB43" s="24">
        <v>2352.36</v>
      </c>
      <c r="AC43" s="24">
        <f t="shared" si="60"/>
        <v>-2352.36</v>
      </c>
      <c r="AD43" s="25">
        <f t="shared" si="61"/>
        <v>-1</v>
      </c>
      <c r="AE43" s="23">
        <f t="shared" si="62"/>
        <v>0</v>
      </c>
      <c r="AF43" s="24">
        <f t="shared" si="63"/>
        <v>22.192075471698114</v>
      </c>
      <c r="AG43" s="24">
        <f t="shared" si="64"/>
        <v>-22.192075471698114</v>
      </c>
      <c r="AH43" s="23">
        <f t="shared" si="65"/>
        <v>0</v>
      </c>
      <c r="AI43" s="24">
        <f t="shared" si="66"/>
        <v>3.7935171746492503E-2</v>
      </c>
      <c r="AJ43" s="26">
        <f t="shared" si="67"/>
        <v>-3.7935171746492503E-2</v>
      </c>
      <c r="AK43" s="27" t="s">
        <v>28</v>
      </c>
      <c r="AL43" s="28"/>
    </row>
    <row r="44" spans="2:38" x14ac:dyDescent="0.25">
      <c r="C44" s="17" t="s">
        <v>81</v>
      </c>
      <c r="D44" s="17" t="s">
        <v>82</v>
      </c>
      <c r="E44" s="18">
        <v>0</v>
      </c>
      <c r="F44" s="18">
        <v>300</v>
      </c>
      <c r="G44" s="18">
        <v>0</v>
      </c>
      <c r="H44" s="18">
        <v>2975</v>
      </c>
      <c r="I44" s="18">
        <v>2750</v>
      </c>
      <c r="J44" s="18">
        <v>2750</v>
      </c>
      <c r="K44" s="18">
        <v>2750</v>
      </c>
      <c r="L44" s="18">
        <v>2500</v>
      </c>
      <c r="M44" s="18">
        <v>2500</v>
      </c>
      <c r="N44" s="18">
        <v>2500</v>
      </c>
      <c r="O44" s="18">
        <v>2500</v>
      </c>
      <c r="P44" s="18">
        <v>0</v>
      </c>
      <c r="Q44" s="19">
        <f t="shared" si="50"/>
        <v>21525</v>
      </c>
      <c r="R44" s="20">
        <v>22659.97</v>
      </c>
      <c r="S44" s="20">
        <f t="shared" si="51"/>
        <v>-1134.9700000000012</v>
      </c>
      <c r="T44" s="21">
        <f t="shared" si="52"/>
        <v>-5.0087003645635945E-2</v>
      </c>
      <c r="U44" s="19">
        <f t="shared" si="53"/>
        <v>203.06603773584905</v>
      </c>
      <c r="V44" s="20">
        <f t="shared" si="54"/>
        <v>213.77330188679247</v>
      </c>
      <c r="W44" s="20">
        <f t="shared" si="55"/>
        <v>-10.707264150943416</v>
      </c>
      <c r="X44" s="19">
        <f t="shared" si="56"/>
        <v>0.34712143202709239</v>
      </c>
      <c r="Y44" s="20">
        <f t="shared" si="57"/>
        <v>0.3654244476697307</v>
      </c>
      <c r="Z44" s="22">
        <f t="shared" si="58"/>
        <v>-1.8303015642638309E-2</v>
      </c>
      <c r="AA44" s="23">
        <f t="shared" si="59"/>
        <v>21525</v>
      </c>
      <c r="AB44" s="24">
        <v>38520</v>
      </c>
      <c r="AC44" s="24">
        <f t="shared" si="60"/>
        <v>-16995</v>
      </c>
      <c r="AD44" s="25">
        <f t="shared" si="61"/>
        <v>-0.44119937694704048</v>
      </c>
      <c r="AE44" s="23">
        <f t="shared" si="62"/>
        <v>203.06603773584905</v>
      </c>
      <c r="AF44" s="24">
        <f t="shared" si="63"/>
        <v>363.39622641509436</v>
      </c>
      <c r="AG44" s="24">
        <f t="shared" si="64"/>
        <v>-160.33018867924531</v>
      </c>
      <c r="AH44" s="23">
        <f t="shared" si="65"/>
        <v>0.34712143202709239</v>
      </c>
      <c r="AI44" s="24">
        <f t="shared" si="66"/>
        <v>0.6211901306240929</v>
      </c>
      <c r="AJ44" s="26">
        <f t="shared" si="67"/>
        <v>-0.2740686985970005</v>
      </c>
      <c r="AK44" s="27" t="s">
        <v>28</v>
      </c>
      <c r="AL44" s="28"/>
    </row>
    <row r="45" spans="2:38" x14ac:dyDescent="0.25">
      <c r="C45" s="17" t="s">
        <v>83</v>
      </c>
      <c r="D45" s="17" t="s">
        <v>84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839</v>
      </c>
      <c r="K45" s="18">
        <v>0</v>
      </c>
      <c r="L45" s="18">
        <v>750</v>
      </c>
      <c r="M45" s="18">
        <v>750</v>
      </c>
      <c r="N45" s="18">
        <v>0</v>
      </c>
      <c r="O45" s="18">
        <v>0</v>
      </c>
      <c r="P45" s="18">
        <v>0</v>
      </c>
      <c r="Q45" s="19">
        <f t="shared" si="50"/>
        <v>2339</v>
      </c>
      <c r="R45" s="20">
        <v>7962.84</v>
      </c>
      <c r="S45" s="20">
        <f t="shared" si="51"/>
        <v>-5623.84</v>
      </c>
      <c r="T45" s="21">
        <f t="shared" si="52"/>
        <v>-0.7062605803959392</v>
      </c>
      <c r="U45" s="19">
        <f t="shared" si="53"/>
        <v>22.066037735849058</v>
      </c>
      <c r="V45" s="20">
        <f t="shared" si="54"/>
        <v>75.121132075471706</v>
      </c>
      <c r="W45" s="20">
        <f t="shared" si="55"/>
        <v>-53.055094339622649</v>
      </c>
      <c r="X45" s="19">
        <f t="shared" si="56"/>
        <v>3.7719722625383E-2</v>
      </c>
      <c r="Y45" s="20">
        <f t="shared" si="57"/>
        <v>0.1284121915820029</v>
      </c>
      <c r="Z45" s="22">
        <f t="shared" si="58"/>
        <v>-9.0692468956619893E-2</v>
      </c>
      <c r="AA45" s="23">
        <f t="shared" si="59"/>
        <v>2339</v>
      </c>
      <c r="AB45" s="24">
        <v>1000</v>
      </c>
      <c r="AC45" s="24">
        <f t="shared" si="60"/>
        <v>1339</v>
      </c>
      <c r="AD45" s="25">
        <f t="shared" si="61"/>
        <v>1.339</v>
      </c>
      <c r="AE45" s="23">
        <f t="shared" si="62"/>
        <v>22.066037735849058</v>
      </c>
      <c r="AF45" s="24">
        <f t="shared" si="63"/>
        <v>9.433962264150944</v>
      </c>
      <c r="AG45" s="24">
        <f t="shared" si="64"/>
        <v>12.632075471698114</v>
      </c>
      <c r="AH45" s="23">
        <f t="shared" si="65"/>
        <v>3.7719722625383E-2</v>
      </c>
      <c r="AI45" s="24">
        <f t="shared" si="66"/>
        <v>1.6126431220770843E-2</v>
      </c>
      <c r="AJ45" s="26">
        <f t="shared" si="67"/>
        <v>2.1593291404612157E-2</v>
      </c>
      <c r="AK45" s="27" t="s">
        <v>28</v>
      </c>
      <c r="AL45" s="28"/>
    </row>
    <row r="46" spans="2:38" x14ac:dyDescent="0.25">
      <c r="C46" s="17" t="s">
        <v>85</v>
      </c>
      <c r="D46" s="17" t="s">
        <v>86</v>
      </c>
      <c r="E46" s="18">
        <v>3200</v>
      </c>
      <c r="F46" s="18">
        <v>3500</v>
      </c>
      <c r="G46" s="18">
        <v>4650</v>
      </c>
      <c r="H46" s="18">
        <v>3500</v>
      </c>
      <c r="I46" s="18">
        <v>3500</v>
      </c>
      <c r="J46" s="18">
        <v>3500</v>
      </c>
      <c r="K46" s="18">
        <v>3500</v>
      </c>
      <c r="L46" s="18">
        <v>3500</v>
      </c>
      <c r="M46" s="18">
        <v>3500</v>
      </c>
      <c r="N46" s="18">
        <v>3500</v>
      </c>
      <c r="O46" s="18">
        <v>3500</v>
      </c>
      <c r="P46" s="18">
        <v>3500</v>
      </c>
      <c r="Q46" s="19">
        <f t="shared" si="50"/>
        <v>42850</v>
      </c>
      <c r="R46" s="20">
        <v>44275</v>
      </c>
      <c r="S46" s="20">
        <f t="shared" si="51"/>
        <v>-1425</v>
      </c>
      <c r="T46" s="21">
        <f t="shared" si="52"/>
        <v>-3.2185206098249576E-2</v>
      </c>
      <c r="U46" s="19">
        <f t="shared" si="53"/>
        <v>404.24528301886795</v>
      </c>
      <c r="V46" s="20">
        <f t="shared" si="54"/>
        <v>417.68867924528303</v>
      </c>
      <c r="W46" s="20">
        <f t="shared" si="55"/>
        <v>-13.443396226415075</v>
      </c>
      <c r="X46" s="19">
        <f t="shared" si="56"/>
        <v>0.69101757781003059</v>
      </c>
      <c r="Y46" s="20">
        <f t="shared" si="57"/>
        <v>0.71399774229962909</v>
      </c>
      <c r="Z46" s="22">
        <f t="shared" si="58"/>
        <v>-2.2980164489598498E-2</v>
      </c>
      <c r="AA46" s="23">
        <f t="shared" si="59"/>
        <v>42850</v>
      </c>
      <c r="AB46" s="24">
        <v>48000</v>
      </c>
      <c r="AC46" s="24">
        <f t="shared" si="60"/>
        <v>-5150</v>
      </c>
      <c r="AD46" s="25">
        <f t="shared" si="61"/>
        <v>-0.10729166666666666</v>
      </c>
      <c r="AE46" s="23">
        <f t="shared" si="62"/>
        <v>404.24528301886795</v>
      </c>
      <c r="AF46" s="24">
        <f t="shared" si="63"/>
        <v>452.83018867924528</v>
      </c>
      <c r="AG46" s="24">
        <f t="shared" si="64"/>
        <v>-48.584905660377331</v>
      </c>
      <c r="AH46" s="23">
        <f t="shared" si="65"/>
        <v>0.69101757781003059</v>
      </c>
      <c r="AI46" s="24">
        <f t="shared" si="66"/>
        <v>0.77406869859700045</v>
      </c>
      <c r="AJ46" s="26">
        <f t="shared" si="67"/>
        <v>-8.3051120786969856E-2</v>
      </c>
      <c r="AK46" s="27" t="s">
        <v>28</v>
      </c>
      <c r="AL46" s="28"/>
    </row>
    <row r="47" spans="2:38" x14ac:dyDescent="0.25">
      <c r="C47" s="17" t="s">
        <v>87</v>
      </c>
      <c r="D47" s="17" t="s">
        <v>88</v>
      </c>
      <c r="E47" s="18">
        <v>4576.74</v>
      </c>
      <c r="F47" s="18">
        <v>4212.2</v>
      </c>
      <c r="G47" s="18">
        <v>4766.9799999999996</v>
      </c>
      <c r="H47" s="18">
        <v>4300.26</v>
      </c>
      <c r="I47" s="18">
        <v>4593.21</v>
      </c>
      <c r="J47" s="18">
        <v>4566.96</v>
      </c>
      <c r="K47" s="18">
        <v>4321.78</v>
      </c>
      <c r="L47" s="18">
        <v>4500</v>
      </c>
      <c r="M47" s="18">
        <v>4500</v>
      </c>
      <c r="N47" s="18">
        <v>4500</v>
      </c>
      <c r="O47" s="18">
        <v>4500</v>
      </c>
      <c r="P47" s="18">
        <v>4500</v>
      </c>
      <c r="Q47" s="19">
        <f t="shared" si="50"/>
        <v>53838.13</v>
      </c>
      <c r="R47" s="20">
        <v>51928.33</v>
      </c>
      <c r="S47" s="20">
        <f t="shared" si="51"/>
        <v>1909.7999999999956</v>
      </c>
      <c r="T47" s="21">
        <f t="shared" si="52"/>
        <v>3.6777612528652387E-2</v>
      </c>
      <c r="U47" s="19">
        <f t="shared" si="53"/>
        <v>507.90688679245278</v>
      </c>
      <c r="V47" s="20">
        <f t="shared" si="54"/>
        <v>489.88990566037739</v>
      </c>
      <c r="W47" s="20">
        <f t="shared" si="55"/>
        <v>18.016981132075387</v>
      </c>
      <c r="X47" s="19">
        <f t="shared" si="56"/>
        <v>0.86821690049991929</v>
      </c>
      <c r="Y47" s="20">
        <f t="shared" si="57"/>
        <v>0.83741864215449124</v>
      </c>
      <c r="Z47" s="22">
        <f t="shared" si="58"/>
        <v>3.0798258345428042E-2</v>
      </c>
      <c r="AA47" s="23">
        <f t="shared" si="59"/>
        <v>53838.13</v>
      </c>
      <c r="AB47" s="24">
        <v>49404.36</v>
      </c>
      <c r="AC47" s="24">
        <f t="shared" si="60"/>
        <v>4433.7699999999968</v>
      </c>
      <c r="AD47" s="25">
        <f t="shared" si="61"/>
        <v>8.9744508379422314E-2</v>
      </c>
      <c r="AE47" s="23">
        <f t="shared" si="62"/>
        <v>507.90688679245278</v>
      </c>
      <c r="AF47" s="24">
        <f t="shared" si="63"/>
        <v>466.07886792452831</v>
      </c>
      <c r="AG47" s="24">
        <f t="shared" si="64"/>
        <v>41.82801886792447</v>
      </c>
      <c r="AH47" s="23">
        <f t="shared" si="65"/>
        <v>0.86821690049991929</v>
      </c>
      <c r="AI47" s="24">
        <f t="shared" si="66"/>
        <v>0.79671601354620225</v>
      </c>
      <c r="AJ47" s="26">
        <f t="shared" si="67"/>
        <v>7.1500886953717036E-2</v>
      </c>
      <c r="AK47" s="27" t="s">
        <v>28</v>
      </c>
      <c r="AL47" s="28"/>
    </row>
    <row r="48" spans="2:38" x14ac:dyDescent="0.25">
      <c r="B48" s="196" t="s">
        <v>89</v>
      </c>
      <c r="C48" s="196"/>
      <c r="D48" s="196"/>
      <c r="E48" s="29">
        <f t="shared" ref="E48:R48" si="68">SUM(E39:E47)</f>
        <v>51121.31</v>
      </c>
      <c r="F48" s="29">
        <f t="shared" si="68"/>
        <v>55780.2</v>
      </c>
      <c r="G48" s="29">
        <f t="shared" si="68"/>
        <v>48453.979999999996</v>
      </c>
      <c r="H48" s="29">
        <f t="shared" si="68"/>
        <v>50283.450000000004</v>
      </c>
      <c r="I48" s="29">
        <f t="shared" si="68"/>
        <v>49716.959999999999</v>
      </c>
      <c r="J48" s="29">
        <f t="shared" si="68"/>
        <v>59287.46</v>
      </c>
      <c r="K48" s="29">
        <f t="shared" si="68"/>
        <v>51599.78</v>
      </c>
      <c r="L48" s="29">
        <f t="shared" si="68"/>
        <v>50518</v>
      </c>
      <c r="M48" s="29">
        <f t="shared" si="68"/>
        <v>36018</v>
      </c>
      <c r="N48" s="29">
        <f t="shared" si="68"/>
        <v>35268</v>
      </c>
      <c r="O48" s="29">
        <f t="shared" si="68"/>
        <v>35268</v>
      </c>
      <c r="P48" s="29">
        <f t="shared" si="68"/>
        <v>32768</v>
      </c>
      <c r="Q48" s="30">
        <f t="shared" si="68"/>
        <v>556083.14</v>
      </c>
      <c r="R48" s="31">
        <f t="shared" si="68"/>
        <v>638882.22999999986</v>
      </c>
      <c r="S48" s="31">
        <f t="shared" si="51"/>
        <v>-82799.089999999851</v>
      </c>
      <c r="T48" s="32">
        <f t="shared" si="52"/>
        <v>-0.12959992642149379</v>
      </c>
      <c r="U48" s="30">
        <f>SUM(U39:U47)</f>
        <v>5246.0673584905653</v>
      </c>
      <c r="V48" s="31">
        <f>SUM(V39:V47)</f>
        <v>6027.1908490566038</v>
      </c>
      <c r="W48" s="31">
        <f t="shared" si="55"/>
        <v>-781.12349056603853</v>
      </c>
      <c r="X48" s="30">
        <f>SUM(X39:X47)</f>
        <v>8.9676365102402826</v>
      </c>
      <c r="Y48" s="31">
        <f>SUM(Y39:Y47)</f>
        <v>10.302890340267698</v>
      </c>
      <c r="Z48" s="33">
        <f t="shared" si="58"/>
        <v>-1.3352538300274155</v>
      </c>
      <c r="AA48" s="34">
        <f>SUM(AA39:AA47)</f>
        <v>556083.14</v>
      </c>
      <c r="AB48" s="35">
        <f>SUM(AB39:AB47)</f>
        <v>522784.83999999997</v>
      </c>
      <c r="AC48" s="35">
        <f t="shared" si="60"/>
        <v>33298.300000000047</v>
      </c>
      <c r="AD48" s="36">
        <f t="shared" si="61"/>
        <v>6.369408110610103E-2</v>
      </c>
      <c r="AE48" s="34">
        <f>SUM(AE39:AE47)</f>
        <v>5246.0673584905653</v>
      </c>
      <c r="AF48" s="35">
        <f>SUM(AF39:AF47)</f>
        <v>4931.9324528301877</v>
      </c>
      <c r="AG48" s="35">
        <f t="shared" si="64"/>
        <v>314.13490566037763</v>
      </c>
      <c r="AH48" s="34">
        <f>SUM(AH39:AH47)</f>
        <v>8.9676365102402826</v>
      </c>
      <c r="AI48" s="35">
        <f>SUM(AI39:AI47)</f>
        <v>8.43065376552169</v>
      </c>
      <c r="AJ48" s="37">
        <f t="shared" si="67"/>
        <v>0.53698274471859264</v>
      </c>
      <c r="AL48" s="16"/>
    </row>
    <row r="49" spans="2:38" x14ac:dyDescent="0.25">
      <c r="Q49" s="11"/>
      <c r="R49" s="12"/>
      <c r="S49" s="12"/>
      <c r="T49" s="12"/>
      <c r="U49" s="11"/>
      <c r="V49" s="12"/>
      <c r="W49" s="12"/>
      <c r="X49" s="11"/>
      <c r="Y49" s="12"/>
      <c r="Z49" s="13"/>
      <c r="AA49" s="14"/>
      <c r="AB49" s="1"/>
      <c r="AC49" s="1"/>
      <c r="AD49" s="1"/>
      <c r="AE49" s="14"/>
      <c r="AF49" s="1"/>
      <c r="AG49" s="1"/>
      <c r="AH49" s="14"/>
      <c r="AI49" s="1"/>
      <c r="AJ49" s="15"/>
      <c r="AL49" s="16"/>
    </row>
    <row r="50" spans="2:38" x14ac:dyDescent="0.25">
      <c r="B50" s="196" t="s">
        <v>90</v>
      </c>
      <c r="C50" s="196"/>
      <c r="D50" s="196"/>
      <c r="Q50" s="11"/>
      <c r="R50" s="12"/>
      <c r="S50" s="12"/>
      <c r="T50" s="12"/>
      <c r="U50" s="11"/>
      <c r="V50" s="12"/>
      <c r="W50" s="12"/>
      <c r="X50" s="11"/>
      <c r="Y50" s="12"/>
      <c r="Z50" s="13"/>
      <c r="AA50" s="14"/>
      <c r="AB50" s="1"/>
      <c r="AC50" s="1"/>
      <c r="AD50" s="1"/>
      <c r="AE50" s="14"/>
      <c r="AF50" s="1"/>
      <c r="AG50" s="1"/>
      <c r="AH50" s="14"/>
      <c r="AI50" s="1"/>
      <c r="AJ50" s="15"/>
      <c r="AL50" s="16"/>
    </row>
    <row r="51" spans="2:38" x14ac:dyDescent="0.25">
      <c r="C51" s="17" t="s">
        <v>91</v>
      </c>
      <c r="D51" s="17" t="s">
        <v>92</v>
      </c>
      <c r="E51" s="18">
        <v>0</v>
      </c>
      <c r="F51" s="18">
        <v>0</v>
      </c>
      <c r="G51" s="18">
        <v>340</v>
      </c>
      <c r="H51" s="18">
        <v>0</v>
      </c>
      <c r="I51" s="18">
        <v>0</v>
      </c>
      <c r="J51" s="18">
        <v>0</v>
      </c>
      <c r="K51" s="18">
        <v>0</v>
      </c>
      <c r="L51" s="18">
        <v>140</v>
      </c>
      <c r="M51" s="18">
        <v>140</v>
      </c>
      <c r="N51" s="18">
        <v>140</v>
      </c>
      <c r="O51" s="18">
        <v>140</v>
      </c>
      <c r="P51" s="18">
        <v>140</v>
      </c>
      <c r="Q51" s="19">
        <f t="shared" ref="Q51:Q70" si="69">SUM(E51:P51)</f>
        <v>1040</v>
      </c>
      <c r="R51" s="20">
        <v>1775</v>
      </c>
      <c r="S51" s="20">
        <f t="shared" ref="S51:S71" si="70">Q51-R51</f>
        <v>-735</v>
      </c>
      <c r="T51" s="21">
        <f t="shared" ref="T51:T71" si="71">IF(R51=0,0,(S51/R51))</f>
        <v>-0.41408450704225352</v>
      </c>
      <c r="U51" s="19">
        <f t="shared" ref="U51:U70" si="72">IF(106=0,0,Q51/106)</f>
        <v>9.8113207547169807</v>
      </c>
      <c r="V51" s="20">
        <f t="shared" ref="V51:V70" si="73">IF(106=0,0,R51/106)</f>
        <v>16.745283018867923</v>
      </c>
      <c r="W51" s="20">
        <f t="shared" ref="W51:W71" si="74">IF(AND(U51=0, V51=0),0,U51-V51)</f>
        <v>-6.9339622641509422</v>
      </c>
      <c r="X51" s="19">
        <f t="shared" ref="X51:X70" si="75">IF(62010=0,0,Q51/62010)</f>
        <v>1.6771488469601678E-2</v>
      </c>
      <c r="Y51" s="20">
        <f t="shared" ref="Y51:Y70" si="76">IF(62010=0,0,R51/62010)</f>
        <v>2.8624415416868249E-2</v>
      </c>
      <c r="Z51" s="22">
        <f t="shared" ref="Z51:Z71" si="77">IF(AND(X51=0, Y51=0),0,X51-Y51)</f>
        <v>-1.185292694726657E-2</v>
      </c>
      <c r="AA51" s="23">
        <f t="shared" ref="AA51:AA70" si="78">SUM(E51:P51)</f>
        <v>1040</v>
      </c>
      <c r="AB51" s="24">
        <v>0</v>
      </c>
      <c r="AC51" s="24">
        <f t="shared" ref="AC51:AC71" si="79">AA51-AB51</f>
        <v>1040</v>
      </c>
      <c r="AD51" s="25">
        <f t="shared" ref="AD51:AD71" si="80">IF(AB51=0,0,(AC51/AB51))</f>
        <v>0</v>
      </c>
      <c r="AE51" s="23">
        <f t="shared" ref="AE51:AE70" si="81">IF(106=0,0,AA51/106)</f>
        <v>9.8113207547169807</v>
      </c>
      <c r="AF51" s="24">
        <f t="shared" ref="AF51:AF70" si="82">IF(106=0,0,AB51/106)</f>
        <v>0</v>
      </c>
      <c r="AG51" s="24">
        <f t="shared" ref="AG51:AG71" si="83">IF(AND(AE51=0, AF51=0),0,AE51-AF51)</f>
        <v>9.8113207547169807</v>
      </c>
      <c r="AH51" s="23">
        <f t="shared" ref="AH51:AH70" si="84">IF(62010=0,0,AA51/62010)</f>
        <v>1.6771488469601678E-2</v>
      </c>
      <c r="AI51" s="24">
        <f t="shared" ref="AI51:AI70" si="85">IF(62010=0,0,AB51/62010)</f>
        <v>0</v>
      </c>
      <c r="AJ51" s="26">
        <f t="shared" ref="AJ51:AJ71" si="86">IF(AND(AH51=0, AI51=0),0,AH51-AI51)</f>
        <v>1.6771488469601678E-2</v>
      </c>
      <c r="AK51" s="27" t="s">
        <v>28</v>
      </c>
      <c r="AL51" s="28"/>
    </row>
    <row r="52" spans="2:38" x14ac:dyDescent="0.25">
      <c r="C52" s="17" t="s">
        <v>93</v>
      </c>
      <c r="D52" s="17" t="s">
        <v>94</v>
      </c>
      <c r="E52" s="18">
        <v>516.63</v>
      </c>
      <c r="F52" s="18">
        <v>280.26</v>
      </c>
      <c r="G52" s="18">
        <v>980.06</v>
      </c>
      <c r="H52" s="18">
        <v>377.74</v>
      </c>
      <c r="I52" s="18">
        <v>788.01</v>
      </c>
      <c r="J52" s="18">
        <v>366.9</v>
      </c>
      <c r="K52" s="18">
        <v>0</v>
      </c>
      <c r="L52" s="18">
        <v>250</v>
      </c>
      <c r="M52" s="18">
        <v>250</v>
      </c>
      <c r="N52" s="18">
        <v>250</v>
      </c>
      <c r="O52" s="18">
        <v>250</v>
      </c>
      <c r="P52" s="18">
        <v>250</v>
      </c>
      <c r="Q52" s="19">
        <f t="shared" si="69"/>
        <v>4559.6000000000004</v>
      </c>
      <c r="R52" s="20">
        <v>5185.24</v>
      </c>
      <c r="S52" s="20">
        <f t="shared" si="70"/>
        <v>-625.63999999999942</v>
      </c>
      <c r="T52" s="21">
        <f t="shared" si="71"/>
        <v>-0.12065786733111668</v>
      </c>
      <c r="U52" s="19">
        <f t="shared" si="72"/>
        <v>43.015094339622642</v>
      </c>
      <c r="V52" s="20">
        <f t="shared" si="73"/>
        <v>48.917358490566038</v>
      </c>
      <c r="W52" s="20">
        <f t="shared" si="74"/>
        <v>-5.9022641509433953</v>
      </c>
      <c r="X52" s="19">
        <f t="shared" si="75"/>
        <v>7.353007579422674E-2</v>
      </c>
      <c r="Y52" s="20">
        <f t="shared" si="76"/>
        <v>8.3619416223189802E-2</v>
      </c>
      <c r="Z52" s="22">
        <f t="shared" si="77"/>
        <v>-1.0089340428963062E-2</v>
      </c>
      <c r="AA52" s="23">
        <f t="shared" si="78"/>
        <v>4559.6000000000004</v>
      </c>
      <c r="AB52" s="24">
        <v>4272.96</v>
      </c>
      <c r="AC52" s="24">
        <f t="shared" si="79"/>
        <v>286.64000000000033</v>
      </c>
      <c r="AD52" s="25">
        <f t="shared" si="80"/>
        <v>6.7082303602186852E-2</v>
      </c>
      <c r="AE52" s="23">
        <f t="shared" si="81"/>
        <v>43.015094339622642</v>
      </c>
      <c r="AF52" s="24">
        <f t="shared" si="82"/>
        <v>40.310943396226413</v>
      </c>
      <c r="AG52" s="24">
        <f t="shared" si="83"/>
        <v>2.704150943396229</v>
      </c>
      <c r="AH52" s="23">
        <f t="shared" si="84"/>
        <v>7.353007579422674E-2</v>
      </c>
      <c r="AI52" s="24">
        <f t="shared" si="85"/>
        <v>6.8907595549104986E-2</v>
      </c>
      <c r="AJ52" s="26">
        <f t="shared" si="86"/>
        <v>4.6224802451217545E-3</v>
      </c>
      <c r="AK52" s="27" t="s">
        <v>28</v>
      </c>
      <c r="AL52" s="28"/>
    </row>
    <row r="53" spans="2:38" x14ac:dyDescent="0.25">
      <c r="C53" s="17" t="s">
        <v>95</v>
      </c>
      <c r="D53" s="17" t="s">
        <v>96</v>
      </c>
      <c r="E53" s="18">
        <v>260</v>
      </c>
      <c r="F53" s="18">
        <v>750</v>
      </c>
      <c r="G53" s="18">
        <v>1331.71</v>
      </c>
      <c r="H53" s="18">
        <v>1412.8</v>
      </c>
      <c r="I53" s="18">
        <v>1477.03</v>
      </c>
      <c r="J53" s="18">
        <v>750</v>
      </c>
      <c r="K53" s="18">
        <v>750</v>
      </c>
      <c r="L53" s="18">
        <v>790</v>
      </c>
      <c r="M53" s="18">
        <v>790</v>
      </c>
      <c r="N53" s="18">
        <v>790</v>
      </c>
      <c r="O53" s="18">
        <v>790</v>
      </c>
      <c r="P53" s="18">
        <v>790</v>
      </c>
      <c r="Q53" s="19">
        <f t="shared" si="69"/>
        <v>10681.54</v>
      </c>
      <c r="R53" s="20">
        <v>1809.31</v>
      </c>
      <c r="S53" s="20">
        <f t="shared" si="70"/>
        <v>8872.2300000000014</v>
      </c>
      <c r="T53" s="21">
        <f t="shared" si="71"/>
        <v>4.9036538791030848</v>
      </c>
      <c r="U53" s="19">
        <f t="shared" si="72"/>
        <v>100.76924528301888</v>
      </c>
      <c r="V53" s="20">
        <f t="shared" si="73"/>
        <v>17.068962264150944</v>
      </c>
      <c r="W53" s="20">
        <f t="shared" si="74"/>
        <v>83.700283018867935</v>
      </c>
      <c r="X53" s="19">
        <f t="shared" si="75"/>
        <v>0.1722551201419126</v>
      </c>
      <c r="Y53" s="20">
        <f t="shared" si="76"/>
        <v>2.9177713272052895E-2</v>
      </c>
      <c r="Z53" s="22">
        <f t="shared" si="77"/>
        <v>0.1430774068698597</v>
      </c>
      <c r="AA53" s="23">
        <f t="shared" si="78"/>
        <v>10681.54</v>
      </c>
      <c r="AB53" s="24">
        <v>1537.68</v>
      </c>
      <c r="AC53" s="24">
        <f t="shared" si="79"/>
        <v>9143.86</v>
      </c>
      <c r="AD53" s="25">
        <f t="shared" si="80"/>
        <v>5.9465298371572759</v>
      </c>
      <c r="AE53" s="23">
        <f t="shared" si="81"/>
        <v>100.76924528301888</v>
      </c>
      <c r="AF53" s="24">
        <f t="shared" si="82"/>
        <v>14.506415094339623</v>
      </c>
      <c r="AG53" s="24">
        <f t="shared" si="83"/>
        <v>86.26283018867926</v>
      </c>
      <c r="AH53" s="23">
        <f t="shared" si="84"/>
        <v>0.1722551201419126</v>
      </c>
      <c r="AI53" s="24">
        <f t="shared" si="85"/>
        <v>2.4797290759554912E-2</v>
      </c>
      <c r="AJ53" s="26">
        <f t="shared" si="86"/>
        <v>0.14745782938235769</v>
      </c>
      <c r="AK53" s="27" t="s">
        <v>28</v>
      </c>
      <c r="AL53" s="28"/>
    </row>
    <row r="54" spans="2:38" x14ac:dyDescent="0.25">
      <c r="C54" s="17" t="s">
        <v>97</v>
      </c>
      <c r="D54" s="17" t="s">
        <v>98</v>
      </c>
      <c r="E54" s="18">
        <v>250</v>
      </c>
      <c r="F54" s="18">
        <v>0</v>
      </c>
      <c r="G54" s="18">
        <v>0</v>
      </c>
      <c r="H54" s="18">
        <v>0</v>
      </c>
      <c r="I54" s="18">
        <v>0</v>
      </c>
      <c r="J54" s="18">
        <v>27.43</v>
      </c>
      <c r="K54" s="18">
        <v>0</v>
      </c>
      <c r="L54" s="18">
        <v>255</v>
      </c>
      <c r="M54" s="18">
        <v>255</v>
      </c>
      <c r="N54" s="18">
        <v>255</v>
      </c>
      <c r="O54" s="18">
        <v>255</v>
      </c>
      <c r="P54" s="18">
        <v>255</v>
      </c>
      <c r="Q54" s="19">
        <f t="shared" si="69"/>
        <v>1552.43</v>
      </c>
      <c r="R54" s="20">
        <v>4771.58</v>
      </c>
      <c r="S54" s="20">
        <f t="shared" si="70"/>
        <v>-3219.1499999999996</v>
      </c>
      <c r="T54" s="21">
        <f t="shared" si="71"/>
        <v>-0.67465074461708696</v>
      </c>
      <c r="U54" s="19">
        <f t="shared" si="72"/>
        <v>14.645566037735851</v>
      </c>
      <c r="V54" s="20">
        <f t="shared" si="73"/>
        <v>45.014905660377359</v>
      </c>
      <c r="W54" s="20">
        <f t="shared" si="74"/>
        <v>-30.369339622641508</v>
      </c>
      <c r="X54" s="19">
        <f t="shared" si="75"/>
        <v>2.503515562006128E-2</v>
      </c>
      <c r="Y54" s="20">
        <f t="shared" si="76"/>
        <v>7.6948556684405742E-2</v>
      </c>
      <c r="Z54" s="22">
        <f t="shared" si="77"/>
        <v>-5.1913401064344458E-2</v>
      </c>
      <c r="AA54" s="23">
        <f t="shared" si="78"/>
        <v>1552.43</v>
      </c>
      <c r="AB54" s="24">
        <v>780</v>
      </c>
      <c r="AC54" s="24">
        <f t="shared" si="79"/>
        <v>772.43000000000006</v>
      </c>
      <c r="AD54" s="25">
        <f t="shared" si="80"/>
        <v>0.99029487179487186</v>
      </c>
      <c r="AE54" s="23">
        <f t="shared" si="81"/>
        <v>14.645566037735851</v>
      </c>
      <c r="AF54" s="24">
        <f t="shared" si="82"/>
        <v>7.3584905660377355</v>
      </c>
      <c r="AG54" s="24">
        <f t="shared" si="83"/>
        <v>7.287075471698115</v>
      </c>
      <c r="AH54" s="23">
        <f t="shared" si="84"/>
        <v>2.503515562006128E-2</v>
      </c>
      <c r="AI54" s="24">
        <f t="shared" si="85"/>
        <v>1.2578616352201259E-2</v>
      </c>
      <c r="AJ54" s="26">
        <f t="shared" si="86"/>
        <v>1.2456539267860021E-2</v>
      </c>
      <c r="AK54" s="27" t="s">
        <v>28</v>
      </c>
      <c r="AL54" s="28"/>
    </row>
    <row r="55" spans="2:38" x14ac:dyDescent="0.25">
      <c r="C55" s="17" t="s">
        <v>99</v>
      </c>
      <c r="D55" s="17" t="s">
        <v>100</v>
      </c>
      <c r="E55" s="18">
        <v>0</v>
      </c>
      <c r="F55" s="18">
        <v>0</v>
      </c>
      <c r="G55" s="18">
        <v>253.15</v>
      </c>
      <c r="H55" s="18">
        <v>75.58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9">
        <f t="shared" si="69"/>
        <v>328.73</v>
      </c>
      <c r="R55" s="20">
        <v>233.7</v>
      </c>
      <c r="S55" s="20">
        <f t="shared" si="70"/>
        <v>95.03000000000003</v>
      </c>
      <c r="T55" s="21">
        <f t="shared" si="71"/>
        <v>0.40663243474540023</v>
      </c>
      <c r="U55" s="19">
        <f t="shared" si="72"/>
        <v>3.1012264150943398</v>
      </c>
      <c r="V55" s="20">
        <f t="shared" si="73"/>
        <v>2.2047169811320755</v>
      </c>
      <c r="W55" s="20">
        <f t="shared" si="74"/>
        <v>0.89650943396226435</v>
      </c>
      <c r="X55" s="19">
        <f t="shared" si="75"/>
        <v>5.301241735204E-3</v>
      </c>
      <c r="Y55" s="20">
        <f t="shared" si="76"/>
        <v>3.7687469762941461E-3</v>
      </c>
      <c r="Z55" s="22">
        <f t="shared" si="77"/>
        <v>1.5324947589098539E-3</v>
      </c>
      <c r="AA55" s="23">
        <f t="shared" si="78"/>
        <v>328.73</v>
      </c>
      <c r="AB55" s="24">
        <v>1582.44</v>
      </c>
      <c r="AC55" s="24">
        <f t="shared" si="79"/>
        <v>-1253.71</v>
      </c>
      <c r="AD55" s="25">
        <f t="shared" si="80"/>
        <v>-0.79226384570663022</v>
      </c>
      <c r="AE55" s="23">
        <f t="shared" si="81"/>
        <v>3.1012264150943398</v>
      </c>
      <c r="AF55" s="24">
        <f t="shared" si="82"/>
        <v>14.928679245283019</v>
      </c>
      <c r="AG55" s="24">
        <f t="shared" si="83"/>
        <v>-11.82745283018868</v>
      </c>
      <c r="AH55" s="23">
        <f t="shared" si="84"/>
        <v>5.301241735204E-3</v>
      </c>
      <c r="AI55" s="24">
        <f t="shared" si="85"/>
        <v>2.5519109820996613E-2</v>
      </c>
      <c r="AJ55" s="26">
        <f t="shared" si="86"/>
        <v>-2.0217868085792613E-2</v>
      </c>
      <c r="AK55" s="27" t="s">
        <v>28</v>
      </c>
      <c r="AL55" s="28"/>
    </row>
    <row r="56" spans="2:38" x14ac:dyDescent="0.25">
      <c r="C56" s="17" t="s">
        <v>101</v>
      </c>
      <c r="D56" s="17" t="s">
        <v>102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37.17</v>
      </c>
      <c r="L56" s="18">
        <v>85</v>
      </c>
      <c r="M56" s="18">
        <v>85</v>
      </c>
      <c r="N56" s="18">
        <v>85</v>
      </c>
      <c r="O56" s="18">
        <v>85</v>
      </c>
      <c r="P56" s="18">
        <v>85</v>
      </c>
      <c r="Q56" s="19">
        <f t="shared" si="69"/>
        <v>462.17</v>
      </c>
      <c r="R56" s="20">
        <v>1718</v>
      </c>
      <c r="S56" s="20">
        <f t="shared" si="70"/>
        <v>-1255.83</v>
      </c>
      <c r="T56" s="21">
        <f t="shared" si="71"/>
        <v>-0.73098370197904539</v>
      </c>
      <c r="U56" s="19">
        <f t="shared" si="72"/>
        <v>4.3600943396226413</v>
      </c>
      <c r="V56" s="20">
        <f t="shared" si="73"/>
        <v>16.20754716981132</v>
      </c>
      <c r="W56" s="20">
        <f t="shared" si="74"/>
        <v>-11.847452830188679</v>
      </c>
      <c r="X56" s="19">
        <f t="shared" si="75"/>
        <v>7.4531527173036611E-3</v>
      </c>
      <c r="Y56" s="20">
        <f t="shared" si="76"/>
        <v>2.770520883728431E-2</v>
      </c>
      <c r="Z56" s="22">
        <f t="shared" si="77"/>
        <v>-2.0252056119980648E-2</v>
      </c>
      <c r="AA56" s="23">
        <f t="shared" si="78"/>
        <v>462.17</v>
      </c>
      <c r="AB56" s="24">
        <v>0</v>
      </c>
      <c r="AC56" s="24">
        <f t="shared" si="79"/>
        <v>462.17</v>
      </c>
      <c r="AD56" s="25">
        <f t="shared" si="80"/>
        <v>0</v>
      </c>
      <c r="AE56" s="23">
        <f t="shared" si="81"/>
        <v>4.3600943396226413</v>
      </c>
      <c r="AF56" s="24">
        <f t="shared" si="82"/>
        <v>0</v>
      </c>
      <c r="AG56" s="24">
        <f t="shared" si="83"/>
        <v>4.3600943396226413</v>
      </c>
      <c r="AH56" s="23">
        <f t="shared" si="84"/>
        <v>7.4531527173036611E-3</v>
      </c>
      <c r="AI56" s="24">
        <f t="shared" si="85"/>
        <v>0</v>
      </c>
      <c r="AJ56" s="26">
        <f t="shared" si="86"/>
        <v>7.4531527173036611E-3</v>
      </c>
      <c r="AK56" s="27" t="s">
        <v>28</v>
      </c>
      <c r="AL56" s="28"/>
    </row>
    <row r="57" spans="2:38" x14ac:dyDescent="0.25">
      <c r="C57" s="17" t="s">
        <v>103</v>
      </c>
      <c r="D57" s="17" t="s">
        <v>104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50</v>
      </c>
      <c r="M57" s="18">
        <v>50</v>
      </c>
      <c r="N57" s="18">
        <v>50</v>
      </c>
      <c r="O57" s="18">
        <v>50</v>
      </c>
      <c r="P57" s="18">
        <v>50</v>
      </c>
      <c r="Q57" s="19">
        <f t="shared" si="69"/>
        <v>250</v>
      </c>
      <c r="R57" s="20">
        <v>434.71</v>
      </c>
      <c r="S57" s="20">
        <f t="shared" si="70"/>
        <v>-184.70999999999998</v>
      </c>
      <c r="T57" s="21">
        <f t="shared" si="71"/>
        <v>-0.42490395896114647</v>
      </c>
      <c r="U57" s="19">
        <f t="shared" si="72"/>
        <v>2.358490566037736</v>
      </c>
      <c r="V57" s="20">
        <f t="shared" si="73"/>
        <v>4.1010377358490562</v>
      </c>
      <c r="W57" s="20">
        <f t="shared" si="74"/>
        <v>-1.7425471698113202</v>
      </c>
      <c r="X57" s="19">
        <f t="shared" si="75"/>
        <v>4.0316078051927107E-3</v>
      </c>
      <c r="Y57" s="20">
        <f t="shared" si="76"/>
        <v>7.010320915981293E-3</v>
      </c>
      <c r="Z57" s="22">
        <f t="shared" si="77"/>
        <v>-2.9787131107885823E-3</v>
      </c>
      <c r="AA57" s="23">
        <f t="shared" si="78"/>
        <v>250</v>
      </c>
      <c r="AB57" s="24">
        <v>0</v>
      </c>
      <c r="AC57" s="24">
        <f t="shared" si="79"/>
        <v>250</v>
      </c>
      <c r="AD57" s="25">
        <f t="shared" si="80"/>
        <v>0</v>
      </c>
      <c r="AE57" s="23">
        <f t="shared" si="81"/>
        <v>2.358490566037736</v>
      </c>
      <c r="AF57" s="24">
        <f t="shared" si="82"/>
        <v>0</v>
      </c>
      <c r="AG57" s="24">
        <f t="shared" si="83"/>
        <v>2.358490566037736</v>
      </c>
      <c r="AH57" s="23">
        <f t="shared" si="84"/>
        <v>4.0316078051927107E-3</v>
      </c>
      <c r="AI57" s="24">
        <f t="shared" si="85"/>
        <v>0</v>
      </c>
      <c r="AJ57" s="26">
        <f t="shared" si="86"/>
        <v>4.0316078051927107E-3</v>
      </c>
      <c r="AK57" s="27" t="s">
        <v>28</v>
      </c>
      <c r="AL57" s="28"/>
    </row>
    <row r="58" spans="2:38" x14ac:dyDescent="0.25">
      <c r="C58" s="17" t="s">
        <v>105</v>
      </c>
      <c r="D58" s="17" t="s">
        <v>106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200</v>
      </c>
      <c r="M58" s="18">
        <v>200</v>
      </c>
      <c r="N58" s="18">
        <v>200</v>
      </c>
      <c r="O58" s="18">
        <v>200</v>
      </c>
      <c r="P58" s="18">
        <v>200</v>
      </c>
      <c r="Q58" s="19">
        <f t="shared" si="69"/>
        <v>1000</v>
      </c>
      <c r="R58" s="20">
        <v>1816.5</v>
      </c>
      <c r="S58" s="20">
        <f t="shared" si="70"/>
        <v>-816.5</v>
      </c>
      <c r="T58" s="21">
        <f t="shared" si="71"/>
        <v>-0.44949077897054773</v>
      </c>
      <c r="U58" s="19">
        <f t="shared" si="72"/>
        <v>9.433962264150944</v>
      </c>
      <c r="V58" s="20">
        <f t="shared" si="73"/>
        <v>17.136792452830189</v>
      </c>
      <c r="W58" s="20">
        <f t="shared" si="74"/>
        <v>-7.7028301886792452</v>
      </c>
      <c r="X58" s="19">
        <f t="shared" si="75"/>
        <v>1.6126431220770843E-2</v>
      </c>
      <c r="Y58" s="20">
        <f t="shared" si="76"/>
        <v>2.9293662312530236E-2</v>
      </c>
      <c r="Z58" s="22">
        <f t="shared" si="77"/>
        <v>-1.3167231091759393E-2</v>
      </c>
      <c r="AA58" s="23">
        <f t="shared" si="78"/>
        <v>1000</v>
      </c>
      <c r="AB58" s="24">
        <v>1200</v>
      </c>
      <c r="AC58" s="24">
        <f t="shared" si="79"/>
        <v>-200</v>
      </c>
      <c r="AD58" s="25">
        <f t="shared" si="80"/>
        <v>-0.16666666666666666</v>
      </c>
      <c r="AE58" s="23">
        <f t="shared" si="81"/>
        <v>9.433962264150944</v>
      </c>
      <c r="AF58" s="24">
        <f t="shared" si="82"/>
        <v>11.320754716981131</v>
      </c>
      <c r="AG58" s="24">
        <f t="shared" si="83"/>
        <v>-1.8867924528301874</v>
      </c>
      <c r="AH58" s="23">
        <f t="shared" si="84"/>
        <v>1.6126431220770843E-2</v>
      </c>
      <c r="AI58" s="24">
        <f t="shared" si="85"/>
        <v>1.9351717464925013E-2</v>
      </c>
      <c r="AJ58" s="26">
        <f t="shared" si="86"/>
        <v>-3.2252862441541699E-3</v>
      </c>
      <c r="AK58" s="27" t="s">
        <v>28</v>
      </c>
      <c r="AL58" s="28"/>
    </row>
    <row r="59" spans="2:38" x14ac:dyDescent="0.25">
      <c r="C59" s="17" t="s">
        <v>107</v>
      </c>
      <c r="D59" s="17" t="s">
        <v>108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89</v>
      </c>
      <c r="L59" s="18">
        <v>35</v>
      </c>
      <c r="M59" s="18">
        <v>35</v>
      </c>
      <c r="N59" s="18">
        <v>35</v>
      </c>
      <c r="O59" s="18">
        <v>35</v>
      </c>
      <c r="P59" s="18">
        <v>35</v>
      </c>
      <c r="Q59" s="19">
        <f t="shared" si="69"/>
        <v>264</v>
      </c>
      <c r="R59" s="20">
        <v>526.05999999999995</v>
      </c>
      <c r="S59" s="20">
        <f t="shared" si="70"/>
        <v>-262.05999999999995</v>
      </c>
      <c r="T59" s="21">
        <f t="shared" si="71"/>
        <v>-0.49815610386647907</v>
      </c>
      <c r="U59" s="19">
        <f t="shared" si="72"/>
        <v>2.4905660377358489</v>
      </c>
      <c r="V59" s="20">
        <f t="shared" si="73"/>
        <v>4.962830188679245</v>
      </c>
      <c r="W59" s="20">
        <f t="shared" si="74"/>
        <v>-2.472264150943396</v>
      </c>
      <c r="X59" s="19">
        <f t="shared" si="75"/>
        <v>4.257377842283503E-3</v>
      </c>
      <c r="Y59" s="20">
        <f t="shared" si="76"/>
        <v>8.4834704079987094E-3</v>
      </c>
      <c r="Z59" s="22">
        <f t="shared" si="77"/>
        <v>-4.2260925657152063E-3</v>
      </c>
      <c r="AA59" s="23">
        <f t="shared" si="78"/>
        <v>264</v>
      </c>
      <c r="AB59" s="24">
        <v>0</v>
      </c>
      <c r="AC59" s="24">
        <f t="shared" si="79"/>
        <v>264</v>
      </c>
      <c r="AD59" s="25">
        <f t="shared" si="80"/>
        <v>0</v>
      </c>
      <c r="AE59" s="23">
        <f t="shared" si="81"/>
        <v>2.4905660377358489</v>
      </c>
      <c r="AF59" s="24">
        <f t="shared" si="82"/>
        <v>0</v>
      </c>
      <c r="AG59" s="24">
        <f t="shared" si="83"/>
        <v>2.4905660377358489</v>
      </c>
      <c r="AH59" s="23">
        <f t="shared" si="84"/>
        <v>4.257377842283503E-3</v>
      </c>
      <c r="AI59" s="24">
        <f t="shared" si="85"/>
        <v>0</v>
      </c>
      <c r="AJ59" s="26">
        <f t="shared" si="86"/>
        <v>4.257377842283503E-3</v>
      </c>
      <c r="AK59" s="27" t="s">
        <v>28</v>
      </c>
      <c r="AL59" s="28"/>
    </row>
    <row r="60" spans="2:38" x14ac:dyDescent="0.25">
      <c r="C60" s="17" t="s">
        <v>109</v>
      </c>
      <c r="D60" s="17" t="s">
        <v>110</v>
      </c>
      <c r="E60" s="18">
        <v>967.92</v>
      </c>
      <c r="F60" s="18">
        <v>0</v>
      </c>
      <c r="G60" s="18">
        <v>184.64</v>
      </c>
      <c r="H60" s="18">
        <v>213.43</v>
      </c>
      <c r="I60" s="18">
        <v>0</v>
      </c>
      <c r="J60" s="18">
        <v>163.77000000000001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9">
        <f t="shared" si="69"/>
        <v>1529.76</v>
      </c>
      <c r="R60" s="20">
        <v>6636.69</v>
      </c>
      <c r="S60" s="20">
        <f t="shared" si="70"/>
        <v>-5106.9299999999994</v>
      </c>
      <c r="T60" s="21">
        <f t="shared" si="71"/>
        <v>-0.76949955474792398</v>
      </c>
      <c r="U60" s="19">
        <f t="shared" si="72"/>
        <v>14.431698113207547</v>
      </c>
      <c r="V60" s="20">
        <f t="shared" si="73"/>
        <v>62.610283018867918</v>
      </c>
      <c r="W60" s="20">
        <f t="shared" si="74"/>
        <v>-48.178584905660372</v>
      </c>
      <c r="X60" s="19">
        <f t="shared" si="75"/>
        <v>2.4669569424286407E-2</v>
      </c>
      <c r="Y60" s="20">
        <f t="shared" si="76"/>
        <v>0.10702612481857764</v>
      </c>
      <c r="Z60" s="22">
        <f t="shared" si="77"/>
        <v>-8.2356555394291237E-2</v>
      </c>
      <c r="AA60" s="23">
        <f t="shared" si="78"/>
        <v>1529.76</v>
      </c>
      <c r="AB60" s="24">
        <v>5071.5600000000004</v>
      </c>
      <c r="AC60" s="24">
        <f t="shared" si="79"/>
        <v>-3541.8</v>
      </c>
      <c r="AD60" s="25">
        <f t="shared" si="80"/>
        <v>-0.69836500011830682</v>
      </c>
      <c r="AE60" s="23">
        <f t="shared" si="81"/>
        <v>14.431698113207547</v>
      </c>
      <c r="AF60" s="24">
        <f t="shared" si="82"/>
        <v>47.844905660377364</v>
      </c>
      <c r="AG60" s="24">
        <f t="shared" si="83"/>
        <v>-33.413207547169819</v>
      </c>
      <c r="AH60" s="23">
        <f t="shared" si="84"/>
        <v>2.4669569424286407E-2</v>
      </c>
      <c r="AI60" s="24">
        <f t="shared" si="85"/>
        <v>8.1786163522012581E-2</v>
      </c>
      <c r="AJ60" s="26">
        <f t="shared" si="86"/>
        <v>-5.7116594097726174E-2</v>
      </c>
      <c r="AK60" s="27" t="s">
        <v>28</v>
      </c>
      <c r="AL60" s="28"/>
    </row>
    <row r="61" spans="2:38" x14ac:dyDescent="0.25">
      <c r="C61" s="17">
        <v>6340</v>
      </c>
      <c r="D61" s="17" t="s">
        <v>516</v>
      </c>
      <c r="E61" s="18">
        <v>0</v>
      </c>
      <c r="F61" s="18">
        <v>0</v>
      </c>
      <c r="G61" s="18">
        <v>76</v>
      </c>
      <c r="H61" s="18">
        <v>293.63</v>
      </c>
      <c r="I61" s="18">
        <v>1293.21</v>
      </c>
      <c r="J61" s="18">
        <v>122.55</v>
      </c>
      <c r="K61" s="18">
        <v>22.93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9">
        <f t="shared" si="69"/>
        <v>1808.3200000000002</v>
      </c>
      <c r="R61" s="20">
        <v>3501.94</v>
      </c>
      <c r="S61" s="20">
        <f t="shared" ref="S61" si="87">Q61-R61</f>
        <v>-1693.62</v>
      </c>
      <c r="T61" s="21">
        <f t="shared" ref="T61" si="88">IF(R61=0,0,(S61/R61))</f>
        <v>-0.48362336305019499</v>
      </c>
      <c r="U61" s="19">
        <f t="shared" ref="U61" si="89">IF(106=0,0,Q61/106)</f>
        <v>17.059622641509435</v>
      </c>
      <c r="V61" s="20">
        <f t="shared" ref="V61" si="90">IF(106=0,0,R61/106)</f>
        <v>33.037169811320759</v>
      </c>
      <c r="W61" s="20">
        <f t="shared" ref="W61" si="91">IF(AND(U61=0, V61=0),0,U61-V61)</f>
        <v>-15.977547169811324</v>
      </c>
      <c r="X61" s="19">
        <f t="shared" ref="X61" si="92">IF(62010=0,0,Q61/62010)</f>
        <v>2.9161748105144335E-2</v>
      </c>
      <c r="Y61" s="20">
        <f t="shared" ref="Y61" si="93">IF(62010=0,0,R61/62010)</f>
        <v>5.6473794549266251E-2</v>
      </c>
      <c r="Z61" s="22">
        <f t="shared" ref="Z61" si="94">IF(AND(X61=0, Y61=0),0,X61-Y61)</f>
        <v>-2.7312046444121916E-2</v>
      </c>
      <c r="AA61" s="23">
        <f t="shared" si="78"/>
        <v>1808.3200000000002</v>
      </c>
      <c r="AB61" s="24">
        <v>0</v>
      </c>
      <c r="AC61" s="24">
        <f t="shared" ref="AC61" si="95">AA61-AB61</f>
        <v>1808.3200000000002</v>
      </c>
      <c r="AD61" s="25">
        <f t="shared" ref="AD61" si="96">IF(AB61=0,0,(AC61/AB61))</f>
        <v>0</v>
      </c>
      <c r="AE61" s="23">
        <f t="shared" si="81"/>
        <v>17.059622641509435</v>
      </c>
      <c r="AF61" s="24">
        <f t="shared" si="82"/>
        <v>0</v>
      </c>
      <c r="AG61" s="24">
        <f t="shared" si="83"/>
        <v>17.059622641509435</v>
      </c>
      <c r="AH61" s="23">
        <f t="shared" ref="AH61" si="97">IF(62010=0,0,AA61/62010)</f>
        <v>2.9161748105144335E-2</v>
      </c>
      <c r="AI61" s="24">
        <f t="shared" ref="AI61" si="98">IF(62010=0,0,AB61/62010)</f>
        <v>0</v>
      </c>
      <c r="AJ61" s="26">
        <f t="shared" ref="AJ61" si="99">IF(AND(AH61=0, AI61=0),0,AH61-AI61)</f>
        <v>2.9161748105144335E-2</v>
      </c>
      <c r="AK61" s="27"/>
      <c r="AL61" s="28"/>
    </row>
    <row r="62" spans="2:38" x14ac:dyDescent="0.25">
      <c r="C62" s="17" t="s">
        <v>111</v>
      </c>
      <c r="D62" s="17" t="s">
        <v>112</v>
      </c>
      <c r="E62" s="18">
        <v>0</v>
      </c>
      <c r="F62" s="18">
        <v>0</v>
      </c>
      <c r="G62" s="18">
        <v>25.58</v>
      </c>
      <c r="H62" s="18">
        <v>225.65</v>
      </c>
      <c r="I62" s="18">
        <v>476.61</v>
      </c>
      <c r="J62" s="18">
        <v>72.11</v>
      </c>
      <c r="K62" s="18">
        <v>0</v>
      </c>
      <c r="L62" s="18">
        <v>75</v>
      </c>
      <c r="M62" s="18">
        <v>75</v>
      </c>
      <c r="N62" s="18">
        <v>75</v>
      </c>
      <c r="O62" s="18">
        <v>75</v>
      </c>
      <c r="P62" s="18">
        <v>75</v>
      </c>
      <c r="Q62" s="19">
        <f t="shared" si="69"/>
        <v>1174.95</v>
      </c>
      <c r="R62" s="20">
        <v>630.30999999999995</v>
      </c>
      <c r="S62" s="20">
        <f t="shared" si="70"/>
        <v>544.6400000000001</v>
      </c>
      <c r="T62" s="21">
        <f t="shared" si="71"/>
        <v>0.8640827529310976</v>
      </c>
      <c r="U62" s="19">
        <f t="shared" si="72"/>
        <v>11.084433962264152</v>
      </c>
      <c r="V62" s="20">
        <f t="shared" si="73"/>
        <v>5.9463207547169805</v>
      </c>
      <c r="W62" s="20">
        <f t="shared" si="74"/>
        <v>5.1381132075471712</v>
      </c>
      <c r="X62" s="19">
        <f t="shared" si="75"/>
        <v>1.8947750362844702E-2</v>
      </c>
      <c r="Y62" s="20">
        <f t="shared" si="76"/>
        <v>1.0164650862764069E-2</v>
      </c>
      <c r="Z62" s="22">
        <f t="shared" si="77"/>
        <v>8.7830995000806322E-3</v>
      </c>
      <c r="AA62" s="23">
        <f t="shared" si="78"/>
        <v>1174.95</v>
      </c>
      <c r="AB62" s="24">
        <v>0</v>
      </c>
      <c r="AC62" s="24">
        <f t="shared" si="79"/>
        <v>1174.95</v>
      </c>
      <c r="AD62" s="25">
        <f t="shared" si="80"/>
        <v>0</v>
      </c>
      <c r="AE62" s="23">
        <f t="shared" si="81"/>
        <v>11.084433962264152</v>
      </c>
      <c r="AF62" s="24">
        <f t="shared" si="82"/>
        <v>0</v>
      </c>
      <c r="AG62" s="24">
        <f t="shared" si="83"/>
        <v>11.084433962264152</v>
      </c>
      <c r="AH62" s="23">
        <f t="shared" si="84"/>
        <v>1.8947750362844702E-2</v>
      </c>
      <c r="AI62" s="24">
        <f t="shared" si="85"/>
        <v>0</v>
      </c>
      <c r="AJ62" s="26">
        <f t="shared" si="86"/>
        <v>1.8947750362844702E-2</v>
      </c>
      <c r="AK62" s="27" t="s">
        <v>28</v>
      </c>
      <c r="AL62" s="28"/>
    </row>
    <row r="63" spans="2:38" x14ac:dyDescent="0.25">
      <c r="C63" s="17" t="s">
        <v>113</v>
      </c>
      <c r="D63" s="17" t="s">
        <v>114</v>
      </c>
      <c r="E63" s="18">
        <v>554.42999999999995</v>
      </c>
      <c r="F63" s="18">
        <v>1951.42</v>
      </c>
      <c r="G63" s="18">
        <v>2095.6799999999998</v>
      </c>
      <c r="H63" s="18">
        <v>2174.4899999999998</v>
      </c>
      <c r="I63" s="18">
        <v>1087.02</v>
      </c>
      <c r="J63" s="18">
        <v>559.07000000000005</v>
      </c>
      <c r="K63" s="18">
        <v>0</v>
      </c>
      <c r="L63" s="18">
        <v>1600</v>
      </c>
      <c r="M63" s="18">
        <v>1600</v>
      </c>
      <c r="N63" s="18">
        <v>1600</v>
      </c>
      <c r="O63" s="18">
        <v>1600</v>
      </c>
      <c r="P63" s="18">
        <v>1600</v>
      </c>
      <c r="Q63" s="19">
        <f t="shared" si="69"/>
        <v>16422.11</v>
      </c>
      <c r="R63" s="20">
        <v>32528.07</v>
      </c>
      <c r="S63" s="20">
        <f t="shared" si="70"/>
        <v>-16105.96</v>
      </c>
      <c r="T63" s="21">
        <f t="shared" si="71"/>
        <v>-0.49514035108753762</v>
      </c>
      <c r="U63" s="19">
        <f t="shared" si="72"/>
        <v>154.92556603773585</v>
      </c>
      <c r="V63" s="20">
        <f t="shared" si="73"/>
        <v>306.86858490566038</v>
      </c>
      <c r="W63" s="20">
        <f t="shared" si="74"/>
        <v>-151.94301886792454</v>
      </c>
      <c r="X63" s="19">
        <f t="shared" si="75"/>
        <v>0.26483002741493311</v>
      </c>
      <c r="Y63" s="20">
        <f t="shared" si="76"/>
        <v>0.52456168359941946</v>
      </c>
      <c r="Z63" s="22">
        <f t="shared" si="77"/>
        <v>-0.25973165618448635</v>
      </c>
      <c r="AA63" s="23">
        <f t="shared" si="78"/>
        <v>16422.11</v>
      </c>
      <c r="AB63" s="24">
        <v>12000</v>
      </c>
      <c r="AC63" s="24">
        <f t="shared" si="79"/>
        <v>4422.1100000000006</v>
      </c>
      <c r="AD63" s="25">
        <f t="shared" si="80"/>
        <v>0.36850916666666672</v>
      </c>
      <c r="AE63" s="23">
        <f t="shared" si="81"/>
        <v>154.92556603773585</v>
      </c>
      <c r="AF63" s="24">
        <f t="shared" si="82"/>
        <v>113.20754716981132</v>
      </c>
      <c r="AG63" s="24">
        <f t="shared" si="83"/>
        <v>41.718018867924528</v>
      </c>
      <c r="AH63" s="23">
        <f t="shared" si="84"/>
        <v>0.26483002741493311</v>
      </c>
      <c r="AI63" s="24">
        <f t="shared" si="85"/>
        <v>0.19351717464925011</v>
      </c>
      <c r="AJ63" s="26">
        <f t="shared" si="86"/>
        <v>7.1312852765682999E-2</v>
      </c>
      <c r="AK63" s="27" t="s">
        <v>28</v>
      </c>
      <c r="AL63" s="28"/>
    </row>
    <row r="64" spans="2:38" x14ac:dyDescent="0.25">
      <c r="C64" s="17">
        <v>6354</v>
      </c>
      <c r="D64" s="17" t="s">
        <v>517</v>
      </c>
      <c r="E64" s="18">
        <v>12.9</v>
      </c>
      <c r="F64" s="18">
        <v>0</v>
      </c>
      <c r="G64" s="18">
        <v>125</v>
      </c>
      <c r="H64" s="18">
        <v>350</v>
      </c>
      <c r="I64" s="18">
        <v>475</v>
      </c>
      <c r="J64" s="18">
        <v>950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9">
        <f t="shared" si="69"/>
        <v>1912.9</v>
      </c>
      <c r="R64" s="20">
        <v>1110</v>
      </c>
      <c r="S64" s="20">
        <f t="shared" ref="S64" si="100">Q64-R64</f>
        <v>802.90000000000009</v>
      </c>
      <c r="T64" s="21">
        <f t="shared" ref="T64" si="101">IF(R64=0,0,(S64/R64))</f>
        <v>0.72333333333333338</v>
      </c>
      <c r="U64" s="19">
        <f t="shared" ref="U64" si="102">IF(106=0,0,Q64/106)</f>
        <v>18.046226415094342</v>
      </c>
      <c r="V64" s="20">
        <f t="shared" ref="V64" si="103">IF(106=0,0,R64/106)</f>
        <v>10.471698113207546</v>
      </c>
      <c r="W64" s="20">
        <f t="shared" ref="W64" si="104">IF(AND(U64=0, V64=0),0,U64-V64)</f>
        <v>7.5745283018867955</v>
      </c>
      <c r="X64" s="19">
        <f t="shared" ref="X64" si="105">IF(62010=0,0,Q64/62010)</f>
        <v>3.0848250282212549E-2</v>
      </c>
      <c r="Y64" s="20">
        <f t="shared" ref="Y64" si="106">IF(62010=0,0,R64/62010)</f>
        <v>1.7900338655055636E-2</v>
      </c>
      <c r="Z64" s="22">
        <f t="shared" ref="Z64" si="107">IF(AND(X64=0, Y64=0),0,X64-Y64)</f>
        <v>1.2947911627156913E-2</v>
      </c>
      <c r="AA64" s="23">
        <f t="shared" si="78"/>
        <v>1912.9</v>
      </c>
      <c r="AB64" s="24">
        <v>0</v>
      </c>
      <c r="AC64" s="24">
        <f t="shared" ref="AC64" si="108">AA64-AB64</f>
        <v>1912.9</v>
      </c>
      <c r="AD64" s="25">
        <f t="shared" ref="AD64" si="109">IF(AB64=0,0,(AC64/AB64))</f>
        <v>0</v>
      </c>
      <c r="AE64" s="23">
        <f t="shared" si="81"/>
        <v>18.046226415094342</v>
      </c>
      <c r="AF64" s="24">
        <f t="shared" si="82"/>
        <v>0</v>
      </c>
      <c r="AG64" s="24">
        <f t="shared" si="83"/>
        <v>18.046226415094342</v>
      </c>
      <c r="AH64" s="23">
        <f t="shared" ref="AH64" si="110">IF(62010=0,0,AA64/62010)</f>
        <v>3.0848250282212549E-2</v>
      </c>
      <c r="AI64" s="24">
        <f t="shared" ref="AI64" si="111">IF(62010=0,0,AB64/62010)</f>
        <v>0</v>
      </c>
      <c r="AJ64" s="26">
        <f t="shared" ref="AJ64" si="112">IF(AND(AH64=0, AI64=0),0,AH64-AI64)</f>
        <v>3.0848250282212549E-2</v>
      </c>
      <c r="AK64" s="27"/>
      <c r="AL64" s="28"/>
    </row>
    <row r="65" spans="2:38" x14ac:dyDescent="0.25">
      <c r="C65" s="17" t="s">
        <v>115</v>
      </c>
      <c r="D65" s="17" t="s">
        <v>116</v>
      </c>
      <c r="E65" s="18">
        <v>900.5</v>
      </c>
      <c r="F65" s="18">
        <v>0</v>
      </c>
      <c r="G65" s="18">
        <v>1701</v>
      </c>
      <c r="H65" s="18">
        <v>504</v>
      </c>
      <c r="I65" s="18">
        <v>0</v>
      </c>
      <c r="J65" s="18">
        <v>930.75</v>
      </c>
      <c r="K65" s="18">
        <v>125</v>
      </c>
      <c r="L65" s="18">
        <v>550</v>
      </c>
      <c r="M65" s="18">
        <v>550</v>
      </c>
      <c r="N65" s="18">
        <v>550</v>
      </c>
      <c r="O65" s="18">
        <v>550</v>
      </c>
      <c r="P65" s="18">
        <v>550</v>
      </c>
      <c r="Q65" s="19">
        <f t="shared" si="69"/>
        <v>6911.25</v>
      </c>
      <c r="R65" s="20">
        <v>5650</v>
      </c>
      <c r="S65" s="20">
        <f t="shared" si="70"/>
        <v>1261.25</v>
      </c>
      <c r="T65" s="21">
        <f t="shared" si="71"/>
        <v>0.22323008849557521</v>
      </c>
      <c r="U65" s="19">
        <f t="shared" si="72"/>
        <v>65.200471698113205</v>
      </c>
      <c r="V65" s="20">
        <f t="shared" si="73"/>
        <v>53.301886792452834</v>
      </c>
      <c r="W65" s="20">
        <f t="shared" si="74"/>
        <v>11.898584905660371</v>
      </c>
      <c r="X65" s="19">
        <f t="shared" si="75"/>
        <v>0.11145379777455248</v>
      </c>
      <c r="Y65" s="20">
        <f t="shared" si="76"/>
        <v>9.1114336397355264E-2</v>
      </c>
      <c r="Z65" s="22">
        <f t="shared" si="77"/>
        <v>2.0339461377197221E-2</v>
      </c>
      <c r="AA65" s="23">
        <f t="shared" si="78"/>
        <v>6911.25</v>
      </c>
      <c r="AB65" s="24">
        <v>9000</v>
      </c>
      <c r="AC65" s="24">
        <f t="shared" si="79"/>
        <v>-2088.75</v>
      </c>
      <c r="AD65" s="25">
        <f t="shared" si="80"/>
        <v>-0.23208333333333334</v>
      </c>
      <c r="AE65" s="23">
        <f t="shared" si="81"/>
        <v>65.200471698113205</v>
      </c>
      <c r="AF65" s="24">
        <f t="shared" si="82"/>
        <v>84.905660377358487</v>
      </c>
      <c r="AG65" s="24">
        <f t="shared" si="83"/>
        <v>-19.705188679245282</v>
      </c>
      <c r="AH65" s="23">
        <f t="shared" si="84"/>
        <v>0.11145379777455248</v>
      </c>
      <c r="AI65" s="24">
        <f t="shared" si="85"/>
        <v>0.14513788098693758</v>
      </c>
      <c r="AJ65" s="26">
        <f t="shared" si="86"/>
        <v>-3.3684083212385099E-2</v>
      </c>
      <c r="AK65" s="27" t="s">
        <v>28</v>
      </c>
      <c r="AL65" s="28"/>
    </row>
    <row r="66" spans="2:38" x14ac:dyDescent="0.25">
      <c r="C66" s="17" t="s">
        <v>117</v>
      </c>
      <c r="D66" s="17" t="s">
        <v>118</v>
      </c>
      <c r="E66" s="18">
        <v>1578.84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500</v>
      </c>
      <c r="P66" s="18">
        <v>500</v>
      </c>
      <c r="Q66" s="19">
        <f t="shared" si="69"/>
        <v>2578.84</v>
      </c>
      <c r="R66" s="20">
        <v>2986.67</v>
      </c>
      <c r="S66" s="20">
        <f t="shared" si="70"/>
        <v>-407.82999999999993</v>
      </c>
      <c r="T66" s="21">
        <f t="shared" si="71"/>
        <v>-0.13655007081465309</v>
      </c>
      <c r="U66" s="19">
        <f t="shared" si="72"/>
        <v>24.32867924528302</v>
      </c>
      <c r="V66" s="20">
        <f t="shared" si="73"/>
        <v>28.176132075471699</v>
      </c>
      <c r="W66" s="20">
        <f t="shared" si="74"/>
        <v>-3.8474528301886792</v>
      </c>
      <c r="X66" s="19">
        <f t="shared" si="75"/>
        <v>4.1587485889372687E-2</v>
      </c>
      <c r="Y66" s="20">
        <f t="shared" si="76"/>
        <v>4.8164328334139653E-2</v>
      </c>
      <c r="Z66" s="22">
        <f t="shared" si="77"/>
        <v>-6.5768424447669657E-3</v>
      </c>
      <c r="AA66" s="23">
        <f t="shared" si="78"/>
        <v>2578.84</v>
      </c>
      <c r="AB66" s="24">
        <v>2400</v>
      </c>
      <c r="AC66" s="24">
        <f t="shared" si="79"/>
        <v>178.84000000000015</v>
      </c>
      <c r="AD66" s="25">
        <f t="shared" si="80"/>
        <v>7.4516666666666731E-2</v>
      </c>
      <c r="AE66" s="23">
        <f t="shared" si="81"/>
        <v>24.32867924528302</v>
      </c>
      <c r="AF66" s="24">
        <f t="shared" si="82"/>
        <v>22.641509433962263</v>
      </c>
      <c r="AG66" s="24">
        <f t="shared" si="83"/>
        <v>1.6871698113207572</v>
      </c>
      <c r="AH66" s="23">
        <f t="shared" si="84"/>
        <v>4.1587485889372687E-2</v>
      </c>
      <c r="AI66" s="24">
        <f t="shared" si="85"/>
        <v>3.8703434929850025E-2</v>
      </c>
      <c r="AJ66" s="26">
        <f t="shared" si="86"/>
        <v>2.8840509595226618E-3</v>
      </c>
      <c r="AK66" s="27" t="s">
        <v>28</v>
      </c>
      <c r="AL66" s="28"/>
    </row>
    <row r="67" spans="2:38" x14ac:dyDescent="0.25">
      <c r="C67" s="17" t="s">
        <v>119</v>
      </c>
      <c r="D67" s="17" t="s">
        <v>120</v>
      </c>
      <c r="E67" s="18">
        <v>2264</v>
      </c>
      <c r="F67" s="18">
        <v>1150</v>
      </c>
      <c r="G67" s="18">
        <v>0</v>
      </c>
      <c r="H67" s="18">
        <v>0</v>
      </c>
      <c r="I67" s="18">
        <v>0</v>
      </c>
      <c r="J67" s="18">
        <v>1150</v>
      </c>
      <c r="K67" s="18">
        <v>0</v>
      </c>
      <c r="L67" s="18">
        <v>0</v>
      </c>
      <c r="M67" s="18">
        <v>0</v>
      </c>
      <c r="N67" s="18">
        <v>0</v>
      </c>
      <c r="O67" s="18">
        <v>2500</v>
      </c>
      <c r="P67" s="18">
        <v>3400</v>
      </c>
      <c r="Q67" s="19">
        <f t="shared" si="69"/>
        <v>10464</v>
      </c>
      <c r="R67" s="20">
        <v>21143.91</v>
      </c>
      <c r="S67" s="20">
        <f t="shared" si="70"/>
        <v>-10679.91</v>
      </c>
      <c r="T67" s="21">
        <f t="shared" si="71"/>
        <v>-0.50510572547840016</v>
      </c>
      <c r="U67" s="19">
        <f t="shared" si="72"/>
        <v>98.716981132075475</v>
      </c>
      <c r="V67" s="20">
        <f t="shared" si="73"/>
        <v>199.47084905660378</v>
      </c>
      <c r="W67" s="20">
        <f t="shared" si="74"/>
        <v>-100.75386792452831</v>
      </c>
      <c r="X67" s="19">
        <f t="shared" si="75"/>
        <v>0.16874697629414612</v>
      </c>
      <c r="Y67" s="20">
        <f t="shared" si="76"/>
        <v>0.34097581035316882</v>
      </c>
      <c r="Z67" s="22">
        <f t="shared" si="77"/>
        <v>-0.1722288340590227</v>
      </c>
      <c r="AA67" s="23">
        <f t="shared" si="78"/>
        <v>10464</v>
      </c>
      <c r="AB67" s="24">
        <v>9000</v>
      </c>
      <c r="AC67" s="24">
        <f t="shared" si="79"/>
        <v>1464</v>
      </c>
      <c r="AD67" s="25">
        <f t="shared" si="80"/>
        <v>0.16266666666666665</v>
      </c>
      <c r="AE67" s="23">
        <f t="shared" si="81"/>
        <v>98.716981132075475</v>
      </c>
      <c r="AF67" s="24">
        <f t="shared" si="82"/>
        <v>84.905660377358487</v>
      </c>
      <c r="AG67" s="24">
        <f t="shared" si="83"/>
        <v>13.811320754716988</v>
      </c>
      <c r="AH67" s="23">
        <f t="shared" si="84"/>
        <v>0.16874697629414612</v>
      </c>
      <c r="AI67" s="24">
        <f t="shared" si="85"/>
        <v>0.14513788098693758</v>
      </c>
      <c r="AJ67" s="26">
        <f t="shared" si="86"/>
        <v>2.3609095307208533E-2</v>
      </c>
      <c r="AK67" s="27" t="s">
        <v>28</v>
      </c>
      <c r="AL67" s="28"/>
    </row>
    <row r="68" spans="2:38" x14ac:dyDescent="0.25">
      <c r="C68" s="17" t="s">
        <v>121</v>
      </c>
      <c r="D68" s="17" t="s">
        <v>122</v>
      </c>
      <c r="E68" s="18">
        <v>236.36</v>
      </c>
      <c r="F68" s="18">
        <v>0</v>
      </c>
      <c r="G68" s="18">
        <v>565.16999999999996</v>
      </c>
      <c r="H68" s="18">
        <v>20.51</v>
      </c>
      <c r="I68" s="18">
        <v>23.46</v>
      </c>
      <c r="J68" s="18">
        <v>37.49</v>
      </c>
      <c r="K68" s="18">
        <v>0</v>
      </c>
      <c r="L68" s="18">
        <v>275</v>
      </c>
      <c r="M68" s="18">
        <v>275</v>
      </c>
      <c r="N68" s="18">
        <v>275</v>
      </c>
      <c r="O68" s="18">
        <v>275</v>
      </c>
      <c r="P68" s="18">
        <v>275</v>
      </c>
      <c r="Q68" s="19">
        <f t="shared" si="69"/>
        <v>2257.9899999999998</v>
      </c>
      <c r="R68" s="20">
        <v>4311.75</v>
      </c>
      <c r="S68" s="20">
        <f t="shared" si="70"/>
        <v>-2053.7600000000002</v>
      </c>
      <c r="T68" s="21">
        <f t="shared" si="71"/>
        <v>-0.47631704064474989</v>
      </c>
      <c r="U68" s="19">
        <f t="shared" si="72"/>
        <v>21.301792452830188</v>
      </c>
      <c r="V68" s="20">
        <f t="shared" si="73"/>
        <v>40.676886792452834</v>
      </c>
      <c r="W68" s="20">
        <f t="shared" si="74"/>
        <v>-19.375094339622645</v>
      </c>
      <c r="X68" s="19">
        <f t="shared" si="75"/>
        <v>3.6413320432188354E-2</v>
      </c>
      <c r="Y68" s="20">
        <f t="shared" si="76"/>
        <v>6.953313981615869E-2</v>
      </c>
      <c r="Z68" s="22">
        <f t="shared" si="77"/>
        <v>-3.3119819383970336E-2</v>
      </c>
      <c r="AA68" s="23">
        <f t="shared" si="78"/>
        <v>2257.9899999999998</v>
      </c>
      <c r="AB68" s="24">
        <v>1800</v>
      </c>
      <c r="AC68" s="24">
        <f t="shared" si="79"/>
        <v>457.98999999999978</v>
      </c>
      <c r="AD68" s="25">
        <f t="shared" si="80"/>
        <v>0.25443888888888877</v>
      </c>
      <c r="AE68" s="23">
        <f t="shared" si="81"/>
        <v>21.301792452830188</v>
      </c>
      <c r="AF68" s="24">
        <f t="shared" si="82"/>
        <v>16.981132075471699</v>
      </c>
      <c r="AG68" s="24">
        <f t="shared" si="83"/>
        <v>4.3206603773584895</v>
      </c>
      <c r="AH68" s="23">
        <f t="shared" si="84"/>
        <v>3.6413320432188354E-2</v>
      </c>
      <c r="AI68" s="24">
        <f t="shared" si="85"/>
        <v>2.9027576197387519E-2</v>
      </c>
      <c r="AJ68" s="26">
        <f t="shared" si="86"/>
        <v>7.3857442348008347E-3</v>
      </c>
      <c r="AK68" s="27" t="s">
        <v>28</v>
      </c>
      <c r="AL68" s="28"/>
    </row>
    <row r="69" spans="2:38" x14ac:dyDescent="0.25">
      <c r="C69" s="17" t="s">
        <v>123</v>
      </c>
      <c r="D69" s="17" t="s">
        <v>124</v>
      </c>
      <c r="E69" s="18">
        <v>0</v>
      </c>
      <c r="F69" s="18">
        <v>0</v>
      </c>
      <c r="G69" s="18">
        <v>35</v>
      </c>
      <c r="H69" s="18">
        <v>310</v>
      </c>
      <c r="I69" s="18">
        <v>0</v>
      </c>
      <c r="J69" s="18">
        <v>0</v>
      </c>
      <c r="K69" s="18">
        <v>0</v>
      </c>
      <c r="L69" s="18">
        <v>764</v>
      </c>
      <c r="M69" s="18">
        <v>764</v>
      </c>
      <c r="N69" s="18">
        <v>764</v>
      </c>
      <c r="O69" s="18">
        <v>764</v>
      </c>
      <c r="P69" s="18">
        <v>764</v>
      </c>
      <c r="Q69" s="19">
        <f t="shared" si="69"/>
        <v>4165</v>
      </c>
      <c r="R69" s="20">
        <v>9295</v>
      </c>
      <c r="S69" s="20">
        <f t="shared" si="70"/>
        <v>-5130</v>
      </c>
      <c r="T69" s="21">
        <f t="shared" si="71"/>
        <v>-0.55190962883270578</v>
      </c>
      <c r="U69" s="19">
        <f t="shared" si="72"/>
        <v>39.29245283018868</v>
      </c>
      <c r="V69" s="20">
        <f t="shared" si="73"/>
        <v>87.688679245283012</v>
      </c>
      <c r="W69" s="20">
        <f t="shared" si="74"/>
        <v>-48.396226415094333</v>
      </c>
      <c r="X69" s="19">
        <f t="shared" si="75"/>
        <v>6.7166586034510561E-2</v>
      </c>
      <c r="Y69" s="20">
        <f t="shared" si="76"/>
        <v>0.14989517819706499</v>
      </c>
      <c r="Z69" s="22">
        <f t="shared" si="77"/>
        <v>-8.2728592162554432E-2</v>
      </c>
      <c r="AA69" s="23">
        <f t="shared" si="78"/>
        <v>4165</v>
      </c>
      <c r="AB69" s="24">
        <v>6000</v>
      </c>
      <c r="AC69" s="24">
        <f t="shared" si="79"/>
        <v>-1835</v>
      </c>
      <c r="AD69" s="25">
        <f t="shared" si="80"/>
        <v>-0.30583333333333335</v>
      </c>
      <c r="AE69" s="23">
        <f t="shared" si="81"/>
        <v>39.29245283018868</v>
      </c>
      <c r="AF69" s="24">
        <f t="shared" si="82"/>
        <v>56.60377358490566</v>
      </c>
      <c r="AG69" s="24">
        <f t="shared" si="83"/>
        <v>-17.311320754716981</v>
      </c>
      <c r="AH69" s="23">
        <f t="shared" si="84"/>
        <v>6.7166586034510561E-2</v>
      </c>
      <c r="AI69" s="24">
        <f t="shared" si="85"/>
        <v>9.6758587324625056E-2</v>
      </c>
      <c r="AJ69" s="26">
        <f t="shared" si="86"/>
        <v>-2.9592001290114495E-2</v>
      </c>
      <c r="AK69" s="27" t="s">
        <v>28</v>
      </c>
      <c r="AL69" s="28"/>
    </row>
    <row r="70" spans="2:38" x14ac:dyDescent="0.25">
      <c r="C70" s="17" t="s">
        <v>125</v>
      </c>
      <c r="D70" s="17" t="s">
        <v>126</v>
      </c>
      <c r="E70" s="18">
        <v>0</v>
      </c>
      <c r="F70" s="18">
        <v>0</v>
      </c>
      <c r="G70" s="18">
        <v>0</v>
      </c>
      <c r="H70" s="18">
        <v>255.5</v>
      </c>
      <c r="I70" s="18">
        <v>0</v>
      </c>
      <c r="J70" s="18">
        <v>0</v>
      </c>
      <c r="K70" s="18">
        <v>43.08</v>
      </c>
      <c r="L70" s="18">
        <v>100</v>
      </c>
      <c r="M70" s="18">
        <v>100</v>
      </c>
      <c r="N70" s="18">
        <v>100</v>
      </c>
      <c r="O70" s="18">
        <v>100</v>
      </c>
      <c r="P70" s="18">
        <v>100</v>
      </c>
      <c r="Q70" s="19">
        <f t="shared" si="69"/>
        <v>798.57999999999993</v>
      </c>
      <c r="R70" s="20">
        <v>1642.26</v>
      </c>
      <c r="S70" s="20">
        <f t="shared" si="70"/>
        <v>-843.68000000000006</v>
      </c>
      <c r="T70" s="21">
        <f t="shared" si="71"/>
        <v>-0.51373107790483852</v>
      </c>
      <c r="U70" s="19">
        <f t="shared" si="72"/>
        <v>7.53377358490566</v>
      </c>
      <c r="V70" s="20">
        <f t="shared" si="73"/>
        <v>15.493018867924528</v>
      </c>
      <c r="W70" s="20">
        <f t="shared" si="74"/>
        <v>-7.959245283018868</v>
      </c>
      <c r="X70" s="19">
        <f t="shared" si="75"/>
        <v>1.287824544428318E-2</v>
      </c>
      <c r="Y70" s="20">
        <f t="shared" si="76"/>
        <v>2.6483792936623125E-2</v>
      </c>
      <c r="Z70" s="22">
        <f t="shared" si="77"/>
        <v>-1.3605547492339946E-2</v>
      </c>
      <c r="AA70" s="23">
        <f t="shared" si="78"/>
        <v>798.57999999999993</v>
      </c>
      <c r="AB70" s="24">
        <v>0</v>
      </c>
      <c r="AC70" s="24">
        <f t="shared" si="79"/>
        <v>798.57999999999993</v>
      </c>
      <c r="AD70" s="25">
        <f t="shared" si="80"/>
        <v>0</v>
      </c>
      <c r="AE70" s="23">
        <f t="shared" si="81"/>
        <v>7.53377358490566</v>
      </c>
      <c r="AF70" s="24">
        <f t="shared" si="82"/>
        <v>0</v>
      </c>
      <c r="AG70" s="24">
        <f t="shared" si="83"/>
        <v>7.53377358490566</v>
      </c>
      <c r="AH70" s="23">
        <f t="shared" si="84"/>
        <v>1.287824544428318E-2</v>
      </c>
      <c r="AI70" s="24">
        <f t="shared" si="85"/>
        <v>0</v>
      </c>
      <c r="AJ70" s="26">
        <f t="shared" si="86"/>
        <v>1.287824544428318E-2</v>
      </c>
      <c r="AK70" s="27" t="s">
        <v>28</v>
      </c>
      <c r="AL70" s="28"/>
    </row>
    <row r="71" spans="2:38" x14ac:dyDescent="0.25">
      <c r="B71" s="196" t="s">
        <v>127</v>
      </c>
      <c r="C71" s="196"/>
      <c r="D71" s="196"/>
      <c r="E71" s="29">
        <f t="shared" ref="E71:R71" si="113">SUM(E51:E70)</f>
        <v>7541.58</v>
      </c>
      <c r="F71" s="29">
        <f t="shared" si="113"/>
        <v>4131.68</v>
      </c>
      <c r="G71" s="29">
        <f t="shared" si="113"/>
        <v>7712.99</v>
      </c>
      <c r="H71" s="29">
        <f t="shared" si="113"/>
        <v>6213.33</v>
      </c>
      <c r="I71" s="29">
        <f t="shared" si="113"/>
        <v>5620.34</v>
      </c>
      <c r="J71" s="29">
        <f t="shared" si="113"/>
        <v>5130.07</v>
      </c>
      <c r="K71" s="29">
        <f t="shared" si="113"/>
        <v>1067.1799999999998</v>
      </c>
      <c r="L71" s="29">
        <f t="shared" si="113"/>
        <v>5169</v>
      </c>
      <c r="M71" s="29">
        <f t="shared" si="113"/>
        <v>5169</v>
      </c>
      <c r="N71" s="29">
        <f t="shared" si="113"/>
        <v>5169</v>
      </c>
      <c r="O71" s="29">
        <f t="shared" si="113"/>
        <v>8169</v>
      </c>
      <c r="P71" s="29">
        <f t="shared" si="113"/>
        <v>9069</v>
      </c>
      <c r="Q71" s="30">
        <f t="shared" si="113"/>
        <v>70162.17</v>
      </c>
      <c r="R71" s="31">
        <f t="shared" si="113"/>
        <v>107706.7</v>
      </c>
      <c r="S71" s="31">
        <f t="shared" si="70"/>
        <v>-37544.53</v>
      </c>
      <c r="T71" s="32">
        <f t="shared" si="71"/>
        <v>-0.34858119318482511</v>
      </c>
      <c r="U71" s="30">
        <f>SUM(U51:U70)</f>
        <v>661.90726415094355</v>
      </c>
      <c r="V71" s="31">
        <f>SUM(V51:V70)</f>
        <v>1016.1009433962264</v>
      </c>
      <c r="W71" s="31">
        <f t="shared" si="74"/>
        <v>-354.19367924528285</v>
      </c>
      <c r="X71" s="30">
        <f>SUM(X51:X70)</f>
        <v>1.1314654088050315</v>
      </c>
      <c r="Y71" s="31">
        <f>SUM(Y51:Y70)</f>
        <v>1.7369246895661989</v>
      </c>
      <c r="Z71" s="33">
        <f t="shared" si="77"/>
        <v>-0.6054592807611674</v>
      </c>
      <c r="AA71" s="34">
        <f>SUM(AA51:AA70)</f>
        <v>70162.17</v>
      </c>
      <c r="AB71" s="35">
        <f>SUM(AB51:AB70)</f>
        <v>54644.639999999999</v>
      </c>
      <c r="AC71" s="35">
        <f t="shared" si="79"/>
        <v>15517.529999999999</v>
      </c>
      <c r="AD71" s="36">
        <f t="shared" si="80"/>
        <v>0.28397167590453515</v>
      </c>
      <c r="AE71" s="34">
        <f>SUM(AE51:AE70)</f>
        <v>661.90726415094355</v>
      </c>
      <c r="AF71" s="35">
        <f>SUM(AF51:AF70)</f>
        <v>515.51547169811317</v>
      </c>
      <c r="AG71" s="35">
        <f t="shared" si="83"/>
        <v>146.39179245283037</v>
      </c>
      <c r="AH71" s="34">
        <f>SUM(AH51:AH70)</f>
        <v>1.1314654088050315</v>
      </c>
      <c r="AI71" s="35">
        <f>SUM(AI51:AI70)</f>
        <v>0.88122302854378332</v>
      </c>
      <c r="AJ71" s="37">
        <f t="shared" si="86"/>
        <v>0.25024238026124823</v>
      </c>
      <c r="AL71" s="16"/>
    </row>
    <row r="72" spans="2:38" x14ac:dyDescent="0.25">
      <c r="Q72" s="11"/>
      <c r="R72" s="12"/>
      <c r="S72" s="12"/>
      <c r="T72" s="12"/>
      <c r="U72" s="11"/>
      <c r="V72" s="12"/>
      <c r="W72" s="12"/>
      <c r="X72" s="11"/>
      <c r="Y72" s="12"/>
      <c r="Z72" s="13"/>
      <c r="AA72" s="14"/>
      <c r="AB72" s="1"/>
      <c r="AC72" s="1"/>
      <c r="AD72" s="1"/>
      <c r="AE72" s="14"/>
      <c r="AF72" s="1"/>
      <c r="AG72" s="1"/>
      <c r="AH72" s="14"/>
      <c r="AI72" s="1"/>
      <c r="AJ72" s="15"/>
      <c r="AL72" s="16"/>
    </row>
    <row r="73" spans="2:38" x14ac:dyDescent="0.25">
      <c r="B73" s="196" t="s">
        <v>128</v>
      </c>
      <c r="C73" s="196"/>
      <c r="D73" s="196"/>
      <c r="Q73" s="11"/>
      <c r="R73" s="12"/>
      <c r="S73" s="12"/>
      <c r="T73" s="12"/>
      <c r="U73" s="11"/>
      <c r="V73" s="12"/>
      <c r="W73" s="12"/>
      <c r="X73" s="11"/>
      <c r="Y73" s="12"/>
      <c r="Z73" s="13"/>
      <c r="AA73" s="14"/>
      <c r="AB73" s="1"/>
      <c r="AC73" s="1"/>
      <c r="AD73" s="1"/>
      <c r="AE73" s="14"/>
      <c r="AF73" s="1"/>
      <c r="AG73" s="1"/>
      <c r="AH73" s="14"/>
      <c r="AI73" s="1"/>
      <c r="AJ73" s="15"/>
      <c r="AL73" s="16"/>
    </row>
    <row r="74" spans="2:38" x14ac:dyDescent="0.25">
      <c r="C74" s="17" t="s">
        <v>129</v>
      </c>
      <c r="D74" s="17" t="s">
        <v>130</v>
      </c>
      <c r="E74" s="18">
        <v>0</v>
      </c>
      <c r="F74" s="18">
        <v>0</v>
      </c>
      <c r="G74" s="18">
        <v>0</v>
      </c>
      <c r="H74" s="18">
        <v>0</v>
      </c>
      <c r="I74" s="18">
        <v>251.92</v>
      </c>
      <c r="J74" s="18">
        <v>0</v>
      </c>
      <c r="K74" s="18">
        <v>0</v>
      </c>
      <c r="L74" s="18">
        <v>75</v>
      </c>
      <c r="M74" s="18">
        <v>75</v>
      </c>
      <c r="N74" s="18">
        <v>75</v>
      </c>
      <c r="O74" s="18">
        <v>75</v>
      </c>
      <c r="P74" s="18">
        <v>75</v>
      </c>
      <c r="Q74" s="19">
        <f>SUM(E74:P74)</f>
        <v>626.91999999999996</v>
      </c>
      <c r="R74" s="20">
        <v>5110</v>
      </c>
      <c r="S74" s="20">
        <f>Q74-R74</f>
        <v>-4483.08</v>
      </c>
      <c r="T74" s="21">
        <f>IF(R74=0,0,(S74/R74))</f>
        <v>-0.87731506849315066</v>
      </c>
      <c r="U74" s="19">
        <f>IF(106=0,0,Q74/106)</f>
        <v>5.914339622641509</v>
      </c>
      <c r="V74" s="20">
        <f>IF(106=0,0,R74/106)</f>
        <v>48.20754716981132</v>
      </c>
      <c r="W74" s="20">
        <f>IF(AND(U74=0, V74=0),0,U74-V74)</f>
        <v>-42.293207547169814</v>
      </c>
      <c r="X74" s="19">
        <f>IF(62010=0,0,Q74/62010)</f>
        <v>1.0109982260925656E-2</v>
      </c>
      <c r="Y74" s="20">
        <f>IF(62010=0,0,R74/62010)</f>
        <v>8.2406063538139007E-2</v>
      </c>
      <c r="Z74" s="22">
        <f>IF(AND(X74=0, Y74=0),0,X74-Y74)</f>
        <v>-7.2296081277213348E-2</v>
      </c>
      <c r="AA74" s="23">
        <f>SUM(E74:P74)</f>
        <v>626.91999999999996</v>
      </c>
      <c r="AB74" s="24">
        <v>0</v>
      </c>
      <c r="AC74" s="24">
        <f>AA74-AB74</f>
        <v>626.91999999999996</v>
      </c>
      <c r="AD74" s="25">
        <f>IF(AB74=0,0,(AC74/AB74))</f>
        <v>0</v>
      </c>
      <c r="AE74" s="23">
        <f>IF(106=0,0,AA74/106)</f>
        <v>5.914339622641509</v>
      </c>
      <c r="AF74" s="24">
        <f>IF(106=0,0,AB74/106)</f>
        <v>0</v>
      </c>
      <c r="AG74" s="24">
        <f>IF(AND(AE74=0, AF74=0),0,AE74-AF74)</f>
        <v>5.914339622641509</v>
      </c>
      <c r="AH74" s="23">
        <f>IF(62010=0,0,AA74/62010)</f>
        <v>1.0109982260925656E-2</v>
      </c>
      <c r="AI74" s="24">
        <f>IF(62010=0,0,AB74/62010)</f>
        <v>0</v>
      </c>
      <c r="AJ74" s="26">
        <f>IF(AND(AH74=0, AI74=0),0,AH74-AI74)</f>
        <v>1.0109982260925656E-2</v>
      </c>
      <c r="AK74" s="27" t="s">
        <v>28</v>
      </c>
      <c r="AL74" s="28"/>
    </row>
    <row r="75" spans="2:38" x14ac:dyDescent="0.25">
      <c r="C75" s="17" t="s">
        <v>131</v>
      </c>
      <c r="D75" s="17" t="s">
        <v>132</v>
      </c>
      <c r="E75" s="18">
        <v>0</v>
      </c>
      <c r="F75" s="18">
        <v>0</v>
      </c>
      <c r="G75" s="18">
        <v>429.92</v>
      </c>
      <c r="H75" s="18">
        <v>202.19</v>
      </c>
      <c r="I75" s="18">
        <v>33.99</v>
      </c>
      <c r="J75" s="18">
        <v>0</v>
      </c>
      <c r="K75" s="18">
        <v>0</v>
      </c>
      <c r="L75" s="18">
        <v>250</v>
      </c>
      <c r="M75" s="18">
        <v>250</v>
      </c>
      <c r="N75" s="18">
        <v>250</v>
      </c>
      <c r="O75" s="18">
        <v>250</v>
      </c>
      <c r="P75" s="18">
        <v>250</v>
      </c>
      <c r="Q75" s="19">
        <f>SUM(E75:P75)</f>
        <v>1916.1</v>
      </c>
      <c r="R75" s="20">
        <v>2554.17</v>
      </c>
      <c r="S75" s="20">
        <f>Q75-R75</f>
        <v>-638.07000000000016</v>
      </c>
      <c r="T75" s="21">
        <f>IF(R75=0,0,(S75/R75))</f>
        <v>-0.2498150083980315</v>
      </c>
      <c r="U75" s="19">
        <f>IF(106=0,0,Q75/106)</f>
        <v>18.076415094339623</v>
      </c>
      <c r="V75" s="20">
        <f>IF(106=0,0,R75/106)</f>
        <v>24.095943396226417</v>
      </c>
      <c r="W75" s="20">
        <f>IF(AND(U75=0, V75=0),0,U75-V75)</f>
        <v>-6.019528301886794</v>
      </c>
      <c r="X75" s="19">
        <f>IF(62010=0,0,Q75/62010)</f>
        <v>3.0899854862119012E-2</v>
      </c>
      <c r="Y75" s="20">
        <f>IF(62010=0,0,R75/62010)</f>
        <v>4.1189646831156265E-2</v>
      </c>
      <c r="Z75" s="22">
        <f>IF(AND(X75=0, Y75=0),0,X75-Y75)</f>
        <v>-1.0289791969037253E-2</v>
      </c>
      <c r="AA75" s="23">
        <f>SUM(E75:P75)</f>
        <v>1916.1</v>
      </c>
      <c r="AB75" s="24">
        <v>1202.04</v>
      </c>
      <c r="AC75" s="24">
        <f>AA75-AB75</f>
        <v>714.06</v>
      </c>
      <c r="AD75" s="25">
        <f>IF(AB75=0,0,(AC75/AB75))</f>
        <v>0.59404013177598081</v>
      </c>
      <c r="AE75" s="23">
        <f>IF(106=0,0,AA75/106)</f>
        <v>18.076415094339623</v>
      </c>
      <c r="AF75" s="24">
        <f>IF(106=0,0,AB75/106)</f>
        <v>11.34</v>
      </c>
      <c r="AG75" s="24">
        <f>IF(AND(AE75=0, AF75=0),0,AE75-AF75)</f>
        <v>6.7364150943396233</v>
      </c>
      <c r="AH75" s="23">
        <f>IF(62010=0,0,AA75/62010)</f>
        <v>3.0899854862119012E-2</v>
      </c>
      <c r="AI75" s="24">
        <f>IF(62010=0,0,AB75/62010)</f>
        <v>1.9384615384615386E-2</v>
      </c>
      <c r="AJ75" s="26">
        <f>IF(AND(AH75=0, AI75=0),0,AH75-AI75)</f>
        <v>1.1515239477503627E-2</v>
      </c>
      <c r="AK75" s="27" t="s">
        <v>28</v>
      </c>
      <c r="AL75" s="28"/>
    </row>
    <row r="76" spans="2:38" x14ac:dyDescent="0.25">
      <c r="B76" s="196" t="s">
        <v>133</v>
      </c>
      <c r="C76" s="196"/>
      <c r="D76" s="196"/>
      <c r="E76" s="29">
        <f t="shared" ref="E76:R76" si="114">SUM(E74:E75)</f>
        <v>0</v>
      </c>
      <c r="F76" s="29">
        <f t="shared" si="114"/>
        <v>0</v>
      </c>
      <c r="G76" s="29">
        <f t="shared" si="114"/>
        <v>429.92</v>
      </c>
      <c r="H76" s="29">
        <f t="shared" si="114"/>
        <v>202.19</v>
      </c>
      <c r="I76" s="29">
        <f t="shared" si="114"/>
        <v>285.90999999999997</v>
      </c>
      <c r="J76" s="29">
        <f t="shared" si="114"/>
        <v>0</v>
      </c>
      <c r="K76" s="29">
        <f t="shared" si="114"/>
        <v>0</v>
      </c>
      <c r="L76" s="29">
        <f t="shared" si="114"/>
        <v>325</v>
      </c>
      <c r="M76" s="29">
        <f t="shared" si="114"/>
        <v>325</v>
      </c>
      <c r="N76" s="29">
        <f t="shared" si="114"/>
        <v>325</v>
      </c>
      <c r="O76" s="29">
        <f t="shared" si="114"/>
        <v>325</v>
      </c>
      <c r="P76" s="29">
        <f t="shared" si="114"/>
        <v>325</v>
      </c>
      <c r="Q76" s="30">
        <f t="shared" si="114"/>
        <v>2543.02</v>
      </c>
      <c r="R76" s="31">
        <f t="shared" si="114"/>
        <v>7664.17</v>
      </c>
      <c r="S76" s="31">
        <f>Q76-R76</f>
        <v>-5121.1499999999996</v>
      </c>
      <c r="T76" s="32">
        <f>IF(R76=0,0,(S76/R76))</f>
        <v>-0.66819368568285931</v>
      </c>
      <c r="U76" s="30">
        <f>SUM(U74:U75)</f>
        <v>23.990754716981133</v>
      </c>
      <c r="V76" s="31">
        <f>SUM(V74:V75)</f>
        <v>72.303490566037738</v>
      </c>
      <c r="W76" s="31">
        <f>IF(AND(U76=0, V76=0),0,U76-V76)</f>
        <v>-48.312735849056608</v>
      </c>
      <c r="X76" s="30">
        <f>SUM(X74:X75)</f>
        <v>4.1009837123044665E-2</v>
      </c>
      <c r="Y76" s="31">
        <f>SUM(Y74:Y75)</f>
        <v>0.12359571036929527</v>
      </c>
      <c r="Z76" s="33">
        <f>IF(AND(X76=0, Y76=0),0,X76-Y76)</f>
        <v>-8.2585873246250607E-2</v>
      </c>
      <c r="AA76" s="34">
        <f>SUM(AA74:AA75)</f>
        <v>2543.02</v>
      </c>
      <c r="AB76" s="35">
        <f>SUM(AB74:AB75)</f>
        <v>1202.04</v>
      </c>
      <c r="AC76" s="35">
        <f>AA76-AB76</f>
        <v>1340.98</v>
      </c>
      <c r="AD76" s="36">
        <f>IF(AB76=0,0,(AC76/AB76))</f>
        <v>1.115586835712622</v>
      </c>
      <c r="AE76" s="34">
        <f>SUM(AE74:AE75)</f>
        <v>23.990754716981133</v>
      </c>
      <c r="AF76" s="35">
        <f>SUM(AF74:AF75)</f>
        <v>11.34</v>
      </c>
      <c r="AG76" s="35">
        <f>IF(AND(AE76=0, AF76=0),0,AE76-AF76)</f>
        <v>12.650754716981133</v>
      </c>
      <c r="AH76" s="34">
        <f>SUM(AH74:AH75)</f>
        <v>4.1009837123044665E-2</v>
      </c>
      <c r="AI76" s="35">
        <f>SUM(AI74:AI75)</f>
        <v>1.9384615384615386E-2</v>
      </c>
      <c r="AJ76" s="37">
        <f>IF(AND(AH76=0, AI76=0),0,AH76-AI76)</f>
        <v>2.162522173842928E-2</v>
      </c>
      <c r="AL76" s="16"/>
    </row>
    <row r="77" spans="2:38" x14ac:dyDescent="0.25">
      <c r="Q77" s="11"/>
      <c r="R77" s="12"/>
      <c r="S77" s="12"/>
      <c r="T77" s="12"/>
      <c r="U77" s="11"/>
      <c r="V77" s="12"/>
      <c r="W77" s="12"/>
      <c r="X77" s="11"/>
      <c r="Y77" s="12"/>
      <c r="Z77" s="13"/>
      <c r="AA77" s="14"/>
      <c r="AB77" s="1"/>
      <c r="AC77" s="1"/>
      <c r="AD77" s="1"/>
      <c r="AE77" s="14"/>
      <c r="AF77" s="1"/>
      <c r="AG77" s="1"/>
      <c r="AH77" s="14"/>
      <c r="AI77" s="1"/>
      <c r="AJ77" s="15"/>
      <c r="AL77" s="16"/>
    </row>
    <row r="78" spans="2:38" x14ac:dyDescent="0.25">
      <c r="B78" s="196" t="s">
        <v>134</v>
      </c>
      <c r="C78" s="196"/>
      <c r="D78" s="196"/>
      <c r="Q78" s="11"/>
      <c r="R78" s="12"/>
      <c r="S78" s="12"/>
      <c r="T78" s="12"/>
      <c r="U78" s="11"/>
      <c r="V78" s="12"/>
      <c r="W78" s="12"/>
      <c r="X78" s="11"/>
      <c r="Y78" s="12"/>
      <c r="Z78" s="13"/>
      <c r="AA78" s="14"/>
      <c r="AB78" s="1"/>
      <c r="AC78" s="1"/>
      <c r="AD78" s="1"/>
      <c r="AE78" s="14"/>
      <c r="AF78" s="1"/>
      <c r="AG78" s="1"/>
      <c r="AH78" s="14"/>
      <c r="AI78" s="1"/>
      <c r="AJ78" s="15"/>
      <c r="AL78" s="16"/>
    </row>
    <row r="79" spans="2:38" x14ac:dyDescent="0.25">
      <c r="C79" s="17" t="s">
        <v>135</v>
      </c>
      <c r="D79" s="17" t="s">
        <v>136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9">
        <f t="shared" ref="Q79:Q94" si="115">SUM(E79:P79)</f>
        <v>0</v>
      </c>
      <c r="R79" s="20">
        <v>55</v>
      </c>
      <c r="S79" s="20">
        <f t="shared" ref="S79:S95" si="116">Q79-R79</f>
        <v>-55</v>
      </c>
      <c r="T79" s="21">
        <f t="shared" ref="T79:T95" si="117">IF(R79=0,0,(S79/R79))</f>
        <v>-1</v>
      </c>
      <c r="U79" s="19">
        <f t="shared" ref="U79:U94" si="118">IF(106=0,0,Q79/106)</f>
        <v>0</v>
      </c>
      <c r="V79" s="20">
        <f t="shared" ref="V79:V94" si="119">IF(106=0,0,R79/106)</f>
        <v>0.51886792452830188</v>
      </c>
      <c r="W79" s="20">
        <f t="shared" ref="W79:W95" si="120">IF(AND(U79=0, V79=0),0,U79-V79)</f>
        <v>-0.51886792452830188</v>
      </c>
      <c r="X79" s="19">
        <f t="shared" ref="X79:X94" si="121">IF(62010=0,0,Q79/62010)</f>
        <v>0</v>
      </c>
      <c r="Y79" s="20">
        <f t="shared" ref="Y79:Y94" si="122">IF(62010=0,0,R79/62010)</f>
        <v>8.8695371714239636E-4</v>
      </c>
      <c r="Z79" s="22">
        <f t="shared" ref="Z79:Z95" si="123">IF(AND(X79=0, Y79=0),0,X79-Y79)</f>
        <v>-8.8695371714239636E-4</v>
      </c>
      <c r="AA79" s="23">
        <f t="shared" ref="AA79:AA94" si="124">SUM(E79:P79)</f>
        <v>0</v>
      </c>
      <c r="AB79" s="24">
        <v>0</v>
      </c>
      <c r="AC79" s="24">
        <f t="shared" ref="AC79:AC95" si="125">AA79-AB79</f>
        <v>0</v>
      </c>
      <c r="AD79" s="25">
        <f t="shared" ref="AD79:AD95" si="126">IF(AB79=0,0,(AC79/AB79))</f>
        <v>0</v>
      </c>
      <c r="AE79" s="23">
        <f t="shared" ref="AE79:AE94" si="127">IF(106=0,0,AA79/106)</f>
        <v>0</v>
      </c>
      <c r="AF79" s="24">
        <f t="shared" ref="AF79:AF94" si="128">IF(106=0,0,AB79/106)</f>
        <v>0</v>
      </c>
      <c r="AG79" s="24">
        <f t="shared" ref="AG79:AG95" si="129">IF(AND(AE79=0, AF79=0),0,AE79-AF79)</f>
        <v>0</v>
      </c>
      <c r="AH79" s="23">
        <f t="shared" ref="AH79:AH94" si="130">IF(62010=0,0,AA79/62010)</f>
        <v>0</v>
      </c>
      <c r="AI79" s="24">
        <f t="shared" ref="AI79:AI94" si="131">IF(62010=0,0,AB79/62010)</f>
        <v>0</v>
      </c>
      <c r="AJ79" s="26">
        <f t="shared" ref="AJ79:AJ95" si="132">IF(AND(AH79=0, AI79=0),0,AH79-AI79)</f>
        <v>0</v>
      </c>
      <c r="AK79" s="27" t="s">
        <v>28</v>
      </c>
      <c r="AL79" s="28"/>
    </row>
    <row r="80" spans="2:38" x14ac:dyDescent="0.25">
      <c r="C80" s="17" t="s">
        <v>137</v>
      </c>
      <c r="D80" s="17" t="s">
        <v>138</v>
      </c>
      <c r="E80" s="18">
        <v>247.88</v>
      </c>
      <c r="F80" s="18">
        <v>247.88</v>
      </c>
      <c r="G80" s="18">
        <v>247.88</v>
      </c>
      <c r="H80" s="18">
        <v>303.82</v>
      </c>
      <c r="I80" s="18">
        <v>247.88</v>
      </c>
      <c r="J80" s="18">
        <v>349.35</v>
      </c>
      <c r="K80" s="18">
        <v>247.88</v>
      </c>
      <c r="L80" s="18">
        <v>265</v>
      </c>
      <c r="M80" s="18">
        <v>265</v>
      </c>
      <c r="N80" s="18">
        <v>265</v>
      </c>
      <c r="O80" s="18">
        <v>265</v>
      </c>
      <c r="P80" s="18">
        <v>265</v>
      </c>
      <c r="Q80" s="19">
        <f t="shared" si="115"/>
        <v>3217.57</v>
      </c>
      <c r="R80" s="20">
        <v>3089.51</v>
      </c>
      <c r="S80" s="20">
        <f t="shared" si="116"/>
        <v>128.05999999999995</v>
      </c>
      <c r="T80" s="21">
        <f t="shared" si="117"/>
        <v>4.1449938663412622E-2</v>
      </c>
      <c r="U80" s="19">
        <f t="shared" si="118"/>
        <v>30.354433962264153</v>
      </c>
      <c r="V80" s="20">
        <f t="shared" si="119"/>
        <v>29.146320754716982</v>
      </c>
      <c r="W80" s="20">
        <f t="shared" si="120"/>
        <v>1.2081132075471714</v>
      </c>
      <c r="X80" s="19">
        <f t="shared" si="121"/>
        <v>5.1887921303015644E-2</v>
      </c>
      <c r="Y80" s="20">
        <f t="shared" si="122"/>
        <v>4.9822770520883734E-2</v>
      </c>
      <c r="Z80" s="22">
        <f t="shared" si="123"/>
        <v>2.0651507821319096E-3</v>
      </c>
      <c r="AA80" s="23">
        <f t="shared" si="124"/>
        <v>3217.57</v>
      </c>
      <c r="AB80" s="24">
        <v>2849.52</v>
      </c>
      <c r="AC80" s="24">
        <f t="shared" si="125"/>
        <v>368.05000000000018</v>
      </c>
      <c r="AD80" s="25">
        <f t="shared" si="126"/>
        <v>0.12916210449479218</v>
      </c>
      <c r="AE80" s="23">
        <f t="shared" si="127"/>
        <v>30.354433962264153</v>
      </c>
      <c r="AF80" s="24">
        <f t="shared" si="128"/>
        <v>26.882264150943396</v>
      </c>
      <c r="AG80" s="24">
        <f t="shared" si="129"/>
        <v>3.4721698113207573</v>
      </c>
      <c r="AH80" s="23">
        <f t="shared" si="130"/>
        <v>5.1887921303015644E-2</v>
      </c>
      <c r="AI80" s="24">
        <f t="shared" si="131"/>
        <v>4.5952588292210932E-2</v>
      </c>
      <c r="AJ80" s="26">
        <f t="shared" si="132"/>
        <v>5.9353330108047123E-3</v>
      </c>
      <c r="AK80" s="27" t="s">
        <v>28</v>
      </c>
      <c r="AL80" s="28"/>
    </row>
    <row r="81" spans="2:38" x14ac:dyDescent="0.25">
      <c r="C81" s="17" t="s">
        <v>139</v>
      </c>
      <c r="D81" s="17" t="s">
        <v>140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9">
        <f t="shared" si="115"/>
        <v>0</v>
      </c>
      <c r="R81" s="20">
        <v>532.58000000000004</v>
      </c>
      <c r="S81" s="20">
        <f t="shared" si="116"/>
        <v>-532.58000000000004</v>
      </c>
      <c r="T81" s="21">
        <f t="shared" si="117"/>
        <v>-1</v>
      </c>
      <c r="U81" s="19">
        <f t="shared" si="118"/>
        <v>0</v>
      </c>
      <c r="V81" s="20">
        <f t="shared" si="119"/>
        <v>5.0243396226415102</v>
      </c>
      <c r="W81" s="20">
        <f t="shared" si="120"/>
        <v>-5.0243396226415102</v>
      </c>
      <c r="X81" s="19">
        <f t="shared" si="121"/>
        <v>0</v>
      </c>
      <c r="Y81" s="20">
        <f t="shared" si="122"/>
        <v>8.5886147395581366E-3</v>
      </c>
      <c r="Z81" s="22">
        <f t="shared" si="123"/>
        <v>-8.5886147395581366E-3</v>
      </c>
      <c r="AA81" s="23">
        <f t="shared" si="124"/>
        <v>0</v>
      </c>
      <c r="AB81" s="24">
        <v>0</v>
      </c>
      <c r="AC81" s="24">
        <f t="shared" si="125"/>
        <v>0</v>
      </c>
      <c r="AD81" s="25">
        <f t="shared" si="126"/>
        <v>0</v>
      </c>
      <c r="AE81" s="23">
        <f t="shared" si="127"/>
        <v>0</v>
      </c>
      <c r="AF81" s="24">
        <f t="shared" si="128"/>
        <v>0</v>
      </c>
      <c r="AG81" s="24">
        <f t="shared" si="129"/>
        <v>0</v>
      </c>
      <c r="AH81" s="23">
        <f t="shared" si="130"/>
        <v>0</v>
      </c>
      <c r="AI81" s="24">
        <f t="shared" si="131"/>
        <v>0</v>
      </c>
      <c r="AJ81" s="26">
        <f t="shared" si="132"/>
        <v>0</v>
      </c>
      <c r="AK81" s="27" t="s">
        <v>28</v>
      </c>
      <c r="AL81" s="28"/>
    </row>
    <row r="82" spans="2:38" x14ac:dyDescent="0.25">
      <c r="C82" s="17" t="s">
        <v>141</v>
      </c>
      <c r="D82" s="17" t="s">
        <v>142</v>
      </c>
      <c r="E82" s="18">
        <v>262.7</v>
      </c>
      <c r="F82" s="18">
        <v>159.41</v>
      </c>
      <c r="G82" s="18">
        <v>354.32</v>
      </c>
      <c r="H82" s="18">
        <v>291.54000000000002</v>
      </c>
      <c r="I82" s="18">
        <v>169.04</v>
      </c>
      <c r="J82" s="18">
        <v>256.83999999999997</v>
      </c>
      <c r="K82" s="18">
        <v>247.22</v>
      </c>
      <c r="L82" s="18">
        <v>75</v>
      </c>
      <c r="M82" s="18">
        <v>75</v>
      </c>
      <c r="N82" s="18">
        <v>75</v>
      </c>
      <c r="O82" s="18">
        <v>75</v>
      </c>
      <c r="P82" s="18">
        <v>400</v>
      </c>
      <c r="Q82" s="19">
        <f t="shared" si="115"/>
        <v>2441.0699999999997</v>
      </c>
      <c r="R82" s="20">
        <v>2014.74</v>
      </c>
      <c r="S82" s="20">
        <f t="shared" si="116"/>
        <v>426.3299999999997</v>
      </c>
      <c r="T82" s="21">
        <f t="shared" si="117"/>
        <v>0.21160546770302852</v>
      </c>
      <c r="U82" s="19">
        <f t="shared" si="118"/>
        <v>23.028962264150941</v>
      </c>
      <c r="V82" s="20">
        <f t="shared" si="119"/>
        <v>19.00698113207547</v>
      </c>
      <c r="W82" s="20">
        <f t="shared" si="120"/>
        <v>4.0219811320754708</v>
      </c>
      <c r="X82" s="19">
        <f t="shared" si="121"/>
        <v>3.9365747460087079E-2</v>
      </c>
      <c r="Y82" s="20">
        <f t="shared" si="122"/>
        <v>3.2490566037735848E-2</v>
      </c>
      <c r="Z82" s="22">
        <f t="shared" si="123"/>
        <v>6.8751814223512314E-3</v>
      </c>
      <c r="AA82" s="23">
        <f t="shared" si="124"/>
        <v>2441.0699999999997</v>
      </c>
      <c r="AB82" s="24">
        <v>600</v>
      </c>
      <c r="AC82" s="24">
        <f t="shared" si="125"/>
        <v>1841.0699999999997</v>
      </c>
      <c r="AD82" s="25">
        <f t="shared" si="126"/>
        <v>3.0684499999999995</v>
      </c>
      <c r="AE82" s="23">
        <f t="shared" si="127"/>
        <v>23.028962264150941</v>
      </c>
      <c r="AF82" s="24">
        <f t="shared" si="128"/>
        <v>5.6603773584905657</v>
      </c>
      <c r="AG82" s="24">
        <f t="shared" si="129"/>
        <v>17.368584905660377</v>
      </c>
      <c r="AH82" s="23">
        <f t="shared" si="130"/>
        <v>3.9365747460087079E-2</v>
      </c>
      <c r="AI82" s="24">
        <f t="shared" si="131"/>
        <v>9.6758587324625063E-3</v>
      </c>
      <c r="AJ82" s="26">
        <f t="shared" si="132"/>
        <v>2.9689888727624573E-2</v>
      </c>
      <c r="AK82" s="27" t="s">
        <v>28</v>
      </c>
      <c r="AL82" s="28"/>
    </row>
    <row r="83" spans="2:38" x14ac:dyDescent="0.25">
      <c r="C83" s="17" t="s">
        <v>143</v>
      </c>
      <c r="D83" s="17" t="s">
        <v>144</v>
      </c>
      <c r="E83" s="18">
        <v>1329.98</v>
      </c>
      <c r="F83" s="18">
        <v>1329.98</v>
      </c>
      <c r="G83" s="18">
        <v>1329.98</v>
      </c>
      <c r="H83" s="18">
        <v>1329.98</v>
      </c>
      <c r="I83" s="18">
        <v>1329.98</v>
      </c>
      <c r="J83" s="18">
        <v>1349.93</v>
      </c>
      <c r="K83" s="18">
        <v>1329.98</v>
      </c>
      <c r="L83" s="18">
        <v>1400</v>
      </c>
      <c r="M83" s="18">
        <v>1400</v>
      </c>
      <c r="N83" s="18">
        <v>1400</v>
      </c>
      <c r="O83" s="18">
        <v>1400</v>
      </c>
      <c r="P83" s="18">
        <v>1400</v>
      </c>
      <c r="Q83" s="19">
        <f t="shared" si="115"/>
        <v>16329.81</v>
      </c>
      <c r="R83" s="20">
        <v>14614.83</v>
      </c>
      <c r="S83" s="20">
        <f t="shared" si="116"/>
        <v>1714.9799999999996</v>
      </c>
      <c r="T83" s="21">
        <f t="shared" si="117"/>
        <v>0.11734518978325438</v>
      </c>
      <c r="U83" s="19">
        <f t="shared" si="118"/>
        <v>154.05481132075471</v>
      </c>
      <c r="V83" s="20">
        <f t="shared" si="119"/>
        <v>137.87575471698113</v>
      </c>
      <c r="W83" s="20">
        <f t="shared" si="120"/>
        <v>16.179056603773574</v>
      </c>
      <c r="X83" s="19">
        <f t="shared" si="121"/>
        <v>0.26334155781325591</v>
      </c>
      <c r="Y83" s="20">
        <f t="shared" si="122"/>
        <v>0.23568505079825836</v>
      </c>
      <c r="Z83" s="22">
        <f t="shared" si="123"/>
        <v>2.7656507014997556E-2</v>
      </c>
      <c r="AA83" s="23">
        <f t="shared" si="124"/>
        <v>16329.81</v>
      </c>
      <c r="AB83" s="24">
        <v>15839.4</v>
      </c>
      <c r="AC83" s="24">
        <f t="shared" si="125"/>
        <v>490.40999999999985</v>
      </c>
      <c r="AD83" s="25">
        <f t="shared" si="126"/>
        <v>3.0961400053032304E-2</v>
      </c>
      <c r="AE83" s="23">
        <f t="shared" si="127"/>
        <v>154.05481132075471</v>
      </c>
      <c r="AF83" s="24">
        <f t="shared" si="128"/>
        <v>149.42830188679244</v>
      </c>
      <c r="AG83" s="24">
        <f t="shared" si="129"/>
        <v>4.6265094339622692</v>
      </c>
      <c r="AH83" s="23">
        <f t="shared" si="130"/>
        <v>0.26334155781325591</v>
      </c>
      <c r="AI83" s="24">
        <f t="shared" si="131"/>
        <v>0.25543299467827768</v>
      </c>
      <c r="AJ83" s="26">
        <f t="shared" si="132"/>
        <v>7.9085631349782304E-3</v>
      </c>
      <c r="AK83" s="27" t="s">
        <v>28</v>
      </c>
      <c r="AL83" s="28"/>
    </row>
    <row r="84" spans="2:38" x14ac:dyDescent="0.25">
      <c r="C84" s="17" t="s">
        <v>145</v>
      </c>
      <c r="D84" s="17" t="s">
        <v>146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250</v>
      </c>
      <c r="M84" s="18">
        <v>250</v>
      </c>
      <c r="N84" s="18">
        <v>250</v>
      </c>
      <c r="O84" s="18">
        <v>250</v>
      </c>
      <c r="P84" s="18">
        <v>250</v>
      </c>
      <c r="Q84" s="19">
        <f t="shared" si="115"/>
        <v>1250</v>
      </c>
      <c r="R84" s="20">
        <v>2420.5</v>
      </c>
      <c r="S84" s="20">
        <f t="shared" si="116"/>
        <v>-1170.5</v>
      </c>
      <c r="T84" s="21">
        <f t="shared" si="117"/>
        <v>-0.48357777318735801</v>
      </c>
      <c r="U84" s="19">
        <f t="shared" si="118"/>
        <v>11.79245283018868</v>
      </c>
      <c r="V84" s="20">
        <f t="shared" si="119"/>
        <v>22.834905660377359</v>
      </c>
      <c r="W84" s="20">
        <f t="shared" si="120"/>
        <v>-11.04245283018868</v>
      </c>
      <c r="X84" s="19">
        <f t="shared" si="121"/>
        <v>2.0158039025963553E-2</v>
      </c>
      <c r="Y84" s="20">
        <f t="shared" si="122"/>
        <v>3.9034026769875829E-2</v>
      </c>
      <c r="Z84" s="22">
        <f t="shared" si="123"/>
        <v>-1.8875987743912276E-2</v>
      </c>
      <c r="AA84" s="23">
        <f t="shared" si="124"/>
        <v>1250</v>
      </c>
      <c r="AB84" s="24">
        <v>2400</v>
      </c>
      <c r="AC84" s="24">
        <f t="shared" si="125"/>
        <v>-1150</v>
      </c>
      <c r="AD84" s="25">
        <f t="shared" si="126"/>
        <v>-0.47916666666666669</v>
      </c>
      <c r="AE84" s="23">
        <f t="shared" si="127"/>
        <v>11.79245283018868</v>
      </c>
      <c r="AF84" s="24">
        <f t="shared" si="128"/>
        <v>22.641509433962263</v>
      </c>
      <c r="AG84" s="24">
        <f t="shared" si="129"/>
        <v>-10.849056603773583</v>
      </c>
      <c r="AH84" s="23">
        <f t="shared" si="130"/>
        <v>2.0158039025963553E-2</v>
      </c>
      <c r="AI84" s="24">
        <f t="shared" si="131"/>
        <v>3.8703434929850025E-2</v>
      </c>
      <c r="AJ84" s="26">
        <f t="shared" si="132"/>
        <v>-1.8545395903886472E-2</v>
      </c>
      <c r="AK84" s="27" t="s">
        <v>28</v>
      </c>
      <c r="AL84" s="28"/>
    </row>
    <row r="85" spans="2:38" x14ac:dyDescent="0.25">
      <c r="C85" s="17" t="s">
        <v>147</v>
      </c>
      <c r="D85" s="17" t="s">
        <v>148</v>
      </c>
      <c r="E85" s="18">
        <v>315.39999999999998</v>
      </c>
      <c r="F85" s="18">
        <v>319.3</v>
      </c>
      <c r="G85" s="18">
        <v>323.23</v>
      </c>
      <c r="H85" s="18">
        <v>323.23</v>
      </c>
      <c r="I85" s="18">
        <v>323.23</v>
      </c>
      <c r="J85" s="18">
        <v>319.33999999999997</v>
      </c>
      <c r="K85" s="18">
        <v>505.23</v>
      </c>
      <c r="L85" s="18">
        <v>315</v>
      </c>
      <c r="M85" s="18">
        <v>315</v>
      </c>
      <c r="N85" s="18">
        <v>315</v>
      </c>
      <c r="O85" s="18">
        <v>315</v>
      </c>
      <c r="P85" s="18">
        <v>315</v>
      </c>
      <c r="Q85" s="19">
        <f t="shared" si="115"/>
        <v>4003.96</v>
      </c>
      <c r="R85" s="20">
        <v>3734.45</v>
      </c>
      <c r="S85" s="20">
        <f t="shared" si="116"/>
        <v>269.51000000000022</v>
      </c>
      <c r="T85" s="21">
        <f t="shared" si="117"/>
        <v>7.216859242994289E-2</v>
      </c>
      <c r="U85" s="19">
        <f t="shared" si="118"/>
        <v>37.773207547169811</v>
      </c>
      <c r="V85" s="20">
        <f t="shared" si="119"/>
        <v>35.23066037735849</v>
      </c>
      <c r="W85" s="20">
        <f t="shared" si="120"/>
        <v>2.5425471698113213</v>
      </c>
      <c r="X85" s="19">
        <f t="shared" si="121"/>
        <v>6.4569585550717623E-2</v>
      </c>
      <c r="Y85" s="20">
        <f t="shared" si="122"/>
        <v>6.0223351072407671E-2</v>
      </c>
      <c r="Z85" s="22">
        <f t="shared" si="123"/>
        <v>4.3462344783099516E-3</v>
      </c>
      <c r="AA85" s="23">
        <f t="shared" si="124"/>
        <v>4003.96</v>
      </c>
      <c r="AB85" s="24">
        <v>3589.92</v>
      </c>
      <c r="AC85" s="24">
        <f t="shared" si="125"/>
        <v>414.03999999999996</v>
      </c>
      <c r="AD85" s="25">
        <f t="shared" si="126"/>
        <v>0.11533404644114631</v>
      </c>
      <c r="AE85" s="23">
        <f t="shared" si="127"/>
        <v>37.773207547169811</v>
      </c>
      <c r="AF85" s="24">
        <f t="shared" si="128"/>
        <v>33.867169811320757</v>
      </c>
      <c r="AG85" s="24">
        <f t="shared" si="129"/>
        <v>3.9060377358490541</v>
      </c>
      <c r="AH85" s="23">
        <f t="shared" si="130"/>
        <v>6.4569585550717623E-2</v>
      </c>
      <c r="AI85" s="24">
        <f t="shared" si="131"/>
        <v>5.789259796806967E-2</v>
      </c>
      <c r="AJ85" s="26">
        <f t="shared" si="132"/>
        <v>6.676987582647953E-3</v>
      </c>
      <c r="AK85" s="27" t="s">
        <v>28</v>
      </c>
      <c r="AL85" s="28"/>
    </row>
    <row r="86" spans="2:38" x14ac:dyDescent="0.25">
      <c r="C86" s="17" t="s">
        <v>149</v>
      </c>
      <c r="D86" s="17" t="s">
        <v>150</v>
      </c>
      <c r="E86" s="18">
        <v>416.03</v>
      </c>
      <c r="F86" s="18">
        <v>507.2</v>
      </c>
      <c r="G86" s="18">
        <v>635.95000000000005</v>
      </c>
      <c r="H86" s="18">
        <v>301.63</v>
      </c>
      <c r="I86" s="18">
        <v>767.66</v>
      </c>
      <c r="J86" s="18">
        <v>826.96</v>
      </c>
      <c r="K86" s="18">
        <v>945.78</v>
      </c>
      <c r="L86" s="18">
        <v>375</v>
      </c>
      <c r="M86" s="18">
        <v>375</v>
      </c>
      <c r="N86" s="18">
        <v>375</v>
      </c>
      <c r="O86" s="18">
        <v>375</v>
      </c>
      <c r="P86" s="18">
        <v>375</v>
      </c>
      <c r="Q86" s="19">
        <f t="shared" si="115"/>
        <v>6276.21</v>
      </c>
      <c r="R86" s="20">
        <v>4838.8500000000004</v>
      </c>
      <c r="S86" s="20">
        <f t="shared" si="116"/>
        <v>1437.3599999999997</v>
      </c>
      <c r="T86" s="21">
        <f t="shared" si="117"/>
        <v>0.2970457856722154</v>
      </c>
      <c r="U86" s="19">
        <f t="shared" si="118"/>
        <v>59.209528301886792</v>
      </c>
      <c r="V86" s="20">
        <f t="shared" si="119"/>
        <v>45.649528301886797</v>
      </c>
      <c r="W86" s="20">
        <f t="shared" si="120"/>
        <v>13.559999999999995</v>
      </c>
      <c r="X86" s="19">
        <f t="shared" si="121"/>
        <v>0.10121286889211417</v>
      </c>
      <c r="Y86" s="20">
        <f t="shared" si="122"/>
        <v>7.8033381712626998E-2</v>
      </c>
      <c r="Z86" s="22">
        <f t="shared" si="123"/>
        <v>2.3179487179487174E-2</v>
      </c>
      <c r="AA86" s="23">
        <f t="shared" si="124"/>
        <v>6276.21</v>
      </c>
      <c r="AB86" s="24">
        <v>6078.12</v>
      </c>
      <c r="AC86" s="24">
        <f t="shared" si="125"/>
        <v>198.09000000000015</v>
      </c>
      <c r="AD86" s="25">
        <f t="shared" si="126"/>
        <v>3.2590669483327103E-2</v>
      </c>
      <c r="AE86" s="23">
        <f t="shared" si="127"/>
        <v>59.209528301886792</v>
      </c>
      <c r="AF86" s="24">
        <f t="shared" si="128"/>
        <v>57.340754716981131</v>
      </c>
      <c r="AG86" s="24">
        <f t="shared" si="129"/>
        <v>1.8687735849056608</v>
      </c>
      <c r="AH86" s="23">
        <f t="shared" si="130"/>
        <v>0.10121286889211417</v>
      </c>
      <c r="AI86" s="24">
        <f t="shared" si="131"/>
        <v>9.8018384131591682E-2</v>
      </c>
      <c r="AJ86" s="26">
        <f t="shared" si="132"/>
        <v>3.1944847605224896E-3</v>
      </c>
      <c r="AK86" s="27" t="s">
        <v>28</v>
      </c>
      <c r="AL86" s="28"/>
    </row>
    <row r="87" spans="2:38" x14ac:dyDescent="0.25">
      <c r="C87" s="17" t="s">
        <v>151</v>
      </c>
      <c r="D87" s="17" t="s">
        <v>152</v>
      </c>
      <c r="E87" s="18">
        <v>0</v>
      </c>
      <c r="F87" s="18">
        <v>32.24</v>
      </c>
      <c r="G87" s="18">
        <v>397.68</v>
      </c>
      <c r="H87" s="18">
        <v>-50.9</v>
      </c>
      <c r="I87" s="18">
        <v>373.43</v>
      </c>
      <c r="J87" s="18">
        <v>262.86</v>
      </c>
      <c r="K87" s="18">
        <v>0</v>
      </c>
      <c r="L87" s="18">
        <v>25</v>
      </c>
      <c r="M87" s="18">
        <v>25</v>
      </c>
      <c r="N87" s="18">
        <v>25</v>
      </c>
      <c r="O87" s="18">
        <v>25</v>
      </c>
      <c r="P87" s="18">
        <v>25</v>
      </c>
      <c r="Q87" s="19">
        <f t="shared" si="115"/>
        <v>1140.31</v>
      </c>
      <c r="R87" s="20">
        <v>793.92</v>
      </c>
      <c r="S87" s="20">
        <f t="shared" si="116"/>
        <v>346.39</v>
      </c>
      <c r="T87" s="21">
        <f t="shared" si="117"/>
        <v>0.43630340588472388</v>
      </c>
      <c r="U87" s="19">
        <f t="shared" si="118"/>
        <v>10.757641509433961</v>
      </c>
      <c r="V87" s="20">
        <f t="shared" si="119"/>
        <v>7.4898113207547166</v>
      </c>
      <c r="W87" s="20">
        <f t="shared" si="120"/>
        <v>3.2678301886792447</v>
      </c>
      <c r="X87" s="19">
        <f t="shared" si="121"/>
        <v>1.8389130785357199E-2</v>
      </c>
      <c r="Y87" s="20">
        <f t="shared" si="122"/>
        <v>1.2803096274794387E-2</v>
      </c>
      <c r="Z87" s="22">
        <f t="shared" si="123"/>
        <v>5.5860345105628127E-3</v>
      </c>
      <c r="AA87" s="23">
        <f t="shared" si="124"/>
        <v>1140.31</v>
      </c>
      <c r="AB87" s="24">
        <v>900</v>
      </c>
      <c r="AC87" s="24">
        <f t="shared" si="125"/>
        <v>240.30999999999995</v>
      </c>
      <c r="AD87" s="25">
        <f t="shared" si="126"/>
        <v>0.26701111111111103</v>
      </c>
      <c r="AE87" s="23">
        <f t="shared" si="127"/>
        <v>10.757641509433961</v>
      </c>
      <c r="AF87" s="24">
        <f t="shared" si="128"/>
        <v>8.4905660377358494</v>
      </c>
      <c r="AG87" s="24">
        <f t="shared" si="129"/>
        <v>2.2670754716981119</v>
      </c>
      <c r="AH87" s="23">
        <f t="shared" si="130"/>
        <v>1.8389130785357199E-2</v>
      </c>
      <c r="AI87" s="24">
        <f t="shared" si="131"/>
        <v>1.4513788098693759E-2</v>
      </c>
      <c r="AJ87" s="26">
        <f t="shared" si="132"/>
        <v>3.87534268666344E-3</v>
      </c>
      <c r="AK87" s="27" t="s">
        <v>28</v>
      </c>
      <c r="AL87" s="28"/>
    </row>
    <row r="88" spans="2:38" x14ac:dyDescent="0.25">
      <c r="C88" s="17" t="s">
        <v>153</v>
      </c>
      <c r="D88" s="17" t="s">
        <v>154</v>
      </c>
      <c r="E88" s="18">
        <v>141.30000000000001</v>
      </c>
      <c r="F88" s="18">
        <v>66.02</v>
      </c>
      <c r="G88" s="18">
        <v>50.29</v>
      </c>
      <c r="H88" s="18">
        <v>50.29</v>
      </c>
      <c r="I88" s="18">
        <v>50.29</v>
      </c>
      <c r="J88" s="18">
        <v>59.57</v>
      </c>
      <c r="K88" s="18">
        <v>50.29</v>
      </c>
      <c r="L88" s="18">
        <v>75</v>
      </c>
      <c r="M88" s="18">
        <v>75</v>
      </c>
      <c r="N88" s="18">
        <v>75</v>
      </c>
      <c r="O88" s="18">
        <v>75</v>
      </c>
      <c r="P88" s="18">
        <v>75</v>
      </c>
      <c r="Q88" s="19">
        <f t="shared" si="115"/>
        <v>843.05000000000007</v>
      </c>
      <c r="R88" s="20">
        <v>881.6</v>
      </c>
      <c r="S88" s="20">
        <f t="shared" si="116"/>
        <v>-38.549999999999955</v>
      </c>
      <c r="T88" s="21">
        <f t="shared" si="117"/>
        <v>-4.3727313974591599E-2</v>
      </c>
      <c r="U88" s="19">
        <f t="shared" si="118"/>
        <v>7.9533018867924534</v>
      </c>
      <c r="V88" s="20">
        <f t="shared" si="119"/>
        <v>8.3169811320754725</v>
      </c>
      <c r="W88" s="20">
        <f t="shared" si="120"/>
        <v>-0.36367924528301909</v>
      </c>
      <c r="X88" s="19">
        <f t="shared" si="121"/>
        <v>1.3595387840670861E-2</v>
      </c>
      <c r="Y88" s="20">
        <f t="shared" si="122"/>
        <v>1.4217061764231575E-2</v>
      </c>
      <c r="Z88" s="22">
        <f t="shared" si="123"/>
        <v>-6.2167392356071369E-4</v>
      </c>
      <c r="AA88" s="23">
        <f t="shared" si="124"/>
        <v>843.05000000000007</v>
      </c>
      <c r="AB88" s="24">
        <v>899.64</v>
      </c>
      <c r="AC88" s="24">
        <f t="shared" si="125"/>
        <v>-56.589999999999918</v>
      </c>
      <c r="AD88" s="25">
        <f t="shared" si="126"/>
        <v>-6.2902938953359036E-2</v>
      </c>
      <c r="AE88" s="23">
        <f t="shared" si="127"/>
        <v>7.9533018867924534</v>
      </c>
      <c r="AF88" s="24">
        <f t="shared" si="128"/>
        <v>8.4871698113207543</v>
      </c>
      <c r="AG88" s="24">
        <f t="shared" si="129"/>
        <v>-0.5338679245283009</v>
      </c>
      <c r="AH88" s="23">
        <f t="shared" si="130"/>
        <v>1.3595387840670861E-2</v>
      </c>
      <c r="AI88" s="24">
        <f t="shared" si="131"/>
        <v>1.4507982583454281E-2</v>
      </c>
      <c r="AJ88" s="26">
        <f t="shared" si="132"/>
        <v>-9.1259474278341905E-4</v>
      </c>
      <c r="AK88" s="27" t="s">
        <v>28</v>
      </c>
      <c r="AL88" s="28"/>
    </row>
    <row r="89" spans="2:38" x14ac:dyDescent="0.25">
      <c r="C89" s="17" t="s">
        <v>155</v>
      </c>
      <c r="D89" s="17" t="s">
        <v>156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25</v>
      </c>
      <c r="M89" s="18">
        <v>25</v>
      </c>
      <c r="N89" s="18">
        <v>25</v>
      </c>
      <c r="O89" s="18">
        <v>25</v>
      </c>
      <c r="P89" s="18">
        <v>0</v>
      </c>
      <c r="Q89" s="19">
        <f t="shared" si="115"/>
        <v>100</v>
      </c>
      <c r="R89" s="20">
        <v>141.03</v>
      </c>
      <c r="S89" s="20">
        <f t="shared" si="116"/>
        <v>-41.03</v>
      </c>
      <c r="T89" s="21">
        <f t="shared" si="117"/>
        <v>-0.29093100758703822</v>
      </c>
      <c r="U89" s="19">
        <f t="shared" si="118"/>
        <v>0.94339622641509435</v>
      </c>
      <c r="V89" s="20">
        <f t="shared" si="119"/>
        <v>1.3304716981132076</v>
      </c>
      <c r="W89" s="20">
        <f t="shared" si="120"/>
        <v>-0.38707547169811329</v>
      </c>
      <c r="X89" s="19">
        <f t="shared" si="121"/>
        <v>1.6126431220770843E-3</v>
      </c>
      <c r="Y89" s="20">
        <f t="shared" si="122"/>
        <v>2.274310595065312E-3</v>
      </c>
      <c r="Z89" s="22">
        <f t="shared" si="123"/>
        <v>-6.6166747298822769E-4</v>
      </c>
      <c r="AA89" s="23">
        <f t="shared" si="124"/>
        <v>100</v>
      </c>
      <c r="AB89" s="24">
        <v>285.24</v>
      </c>
      <c r="AC89" s="24">
        <f t="shared" si="125"/>
        <v>-185.24</v>
      </c>
      <c r="AD89" s="25">
        <f t="shared" si="126"/>
        <v>-0.64941803393633435</v>
      </c>
      <c r="AE89" s="23">
        <f t="shared" si="127"/>
        <v>0.94339622641509435</v>
      </c>
      <c r="AF89" s="24">
        <f t="shared" si="128"/>
        <v>2.6909433962264151</v>
      </c>
      <c r="AG89" s="24">
        <f t="shared" si="129"/>
        <v>-1.7475471698113207</v>
      </c>
      <c r="AH89" s="23">
        <f t="shared" si="130"/>
        <v>1.6126431220770843E-3</v>
      </c>
      <c r="AI89" s="24">
        <f t="shared" si="131"/>
        <v>4.5999032414126752E-3</v>
      </c>
      <c r="AJ89" s="26">
        <f t="shared" si="132"/>
        <v>-2.9872601193355912E-3</v>
      </c>
      <c r="AK89" s="27" t="s">
        <v>28</v>
      </c>
      <c r="AL89" s="28"/>
    </row>
    <row r="90" spans="2:38" x14ac:dyDescent="0.25">
      <c r="C90" s="17" t="s">
        <v>157</v>
      </c>
      <c r="D90" s="17" t="s">
        <v>158</v>
      </c>
      <c r="E90" s="18">
        <v>86.98</v>
      </c>
      <c r="F90" s="18">
        <v>85.61</v>
      </c>
      <c r="G90" s="18">
        <v>85.61</v>
      </c>
      <c r="H90" s="18">
        <v>85.61</v>
      </c>
      <c r="I90" s="18">
        <v>85.61</v>
      </c>
      <c r="J90" s="18">
        <v>85.61</v>
      </c>
      <c r="K90" s="18">
        <v>85.61</v>
      </c>
      <c r="L90" s="18">
        <v>92</v>
      </c>
      <c r="M90" s="18">
        <v>92</v>
      </c>
      <c r="N90" s="18">
        <v>92</v>
      </c>
      <c r="O90" s="18">
        <v>92</v>
      </c>
      <c r="P90" s="18">
        <v>92</v>
      </c>
      <c r="Q90" s="19">
        <f t="shared" si="115"/>
        <v>1060.6399999999999</v>
      </c>
      <c r="R90" s="20">
        <v>1035.9000000000001</v>
      </c>
      <c r="S90" s="20">
        <f t="shared" si="116"/>
        <v>24.739999999999782</v>
      </c>
      <c r="T90" s="21">
        <f t="shared" si="117"/>
        <v>2.3882614151944957E-2</v>
      </c>
      <c r="U90" s="19">
        <f t="shared" si="118"/>
        <v>10.006037735849056</v>
      </c>
      <c r="V90" s="20">
        <f t="shared" si="119"/>
        <v>9.7726415094339636</v>
      </c>
      <c r="W90" s="20">
        <f t="shared" si="120"/>
        <v>0.23339622641509195</v>
      </c>
      <c r="X90" s="19">
        <f t="shared" si="121"/>
        <v>1.7104338009998384E-2</v>
      </c>
      <c r="Y90" s="20">
        <f t="shared" si="122"/>
        <v>1.6705370101596517E-2</v>
      </c>
      <c r="Z90" s="22">
        <f t="shared" si="123"/>
        <v>3.9896790840186769E-4</v>
      </c>
      <c r="AA90" s="23">
        <f t="shared" si="124"/>
        <v>1060.6399999999999</v>
      </c>
      <c r="AB90" s="24">
        <v>981.12</v>
      </c>
      <c r="AC90" s="24">
        <f t="shared" si="125"/>
        <v>79.519999999999868</v>
      </c>
      <c r="AD90" s="25">
        <f t="shared" si="126"/>
        <v>8.1050228310502154E-2</v>
      </c>
      <c r="AE90" s="23">
        <f t="shared" si="127"/>
        <v>10.006037735849056</v>
      </c>
      <c r="AF90" s="24">
        <f t="shared" si="128"/>
        <v>9.2558490566037737</v>
      </c>
      <c r="AG90" s="24">
        <f t="shared" si="129"/>
        <v>0.75018867924528188</v>
      </c>
      <c r="AH90" s="23">
        <f t="shared" si="130"/>
        <v>1.7104338009998384E-2</v>
      </c>
      <c r="AI90" s="24">
        <f t="shared" si="131"/>
        <v>1.5821964199322691E-2</v>
      </c>
      <c r="AJ90" s="26">
        <f t="shared" si="132"/>
        <v>1.2823738106756931E-3</v>
      </c>
      <c r="AK90" s="27" t="s">
        <v>28</v>
      </c>
      <c r="AL90" s="28"/>
    </row>
    <row r="91" spans="2:38" x14ac:dyDescent="0.25">
      <c r="C91" s="17" t="s">
        <v>159</v>
      </c>
      <c r="D91" s="17" t="s">
        <v>160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25</v>
      </c>
      <c r="M91" s="18">
        <v>25</v>
      </c>
      <c r="N91" s="18">
        <v>25</v>
      </c>
      <c r="O91" s="18">
        <v>25</v>
      </c>
      <c r="P91" s="18">
        <v>25</v>
      </c>
      <c r="Q91" s="19">
        <f t="shared" si="115"/>
        <v>125</v>
      </c>
      <c r="R91" s="20">
        <v>410.4</v>
      </c>
      <c r="S91" s="20">
        <f t="shared" si="116"/>
        <v>-285.39999999999998</v>
      </c>
      <c r="T91" s="21">
        <f t="shared" si="117"/>
        <v>-0.69541910331384016</v>
      </c>
      <c r="U91" s="19">
        <f t="shared" si="118"/>
        <v>1.179245283018868</v>
      </c>
      <c r="V91" s="20">
        <f t="shared" si="119"/>
        <v>3.8716981132075468</v>
      </c>
      <c r="W91" s="20">
        <f t="shared" si="120"/>
        <v>-2.692452830188679</v>
      </c>
      <c r="X91" s="19">
        <f t="shared" si="121"/>
        <v>2.0158039025963553E-3</v>
      </c>
      <c r="Y91" s="20">
        <f t="shared" si="122"/>
        <v>6.6182873730043536E-3</v>
      </c>
      <c r="Z91" s="22">
        <f t="shared" si="123"/>
        <v>-4.6024834704079982E-3</v>
      </c>
      <c r="AA91" s="23">
        <f t="shared" si="124"/>
        <v>125</v>
      </c>
      <c r="AB91" s="24">
        <v>0</v>
      </c>
      <c r="AC91" s="24">
        <f t="shared" si="125"/>
        <v>125</v>
      </c>
      <c r="AD91" s="25">
        <f t="shared" si="126"/>
        <v>0</v>
      </c>
      <c r="AE91" s="23">
        <f t="shared" si="127"/>
        <v>1.179245283018868</v>
      </c>
      <c r="AF91" s="24">
        <f t="shared" si="128"/>
        <v>0</v>
      </c>
      <c r="AG91" s="24">
        <f t="shared" si="129"/>
        <v>1.179245283018868</v>
      </c>
      <c r="AH91" s="23">
        <f t="shared" si="130"/>
        <v>2.0158039025963553E-3</v>
      </c>
      <c r="AI91" s="24">
        <f t="shared" si="131"/>
        <v>0</v>
      </c>
      <c r="AJ91" s="26">
        <f t="shared" si="132"/>
        <v>2.0158039025963553E-3</v>
      </c>
      <c r="AK91" s="27" t="s">
        <v>28</v>
      </c>
      <c r="AL91" s="28"/>
    </row>
    <row r="92" spans="2:38" x14ac:dyDescent="0.25">
      <c r="C92" s="17">
        <v>6580</v>
      </c>
      <c r="D92" s="17" t="s">
        <v>518</v>
      </c>
      <c r="E92" s="18">
        <v>0</v>
      </c>
      <c r="F92" s="18">
        <v>0</v>
      </c>
      <c r="G92" s="18">
        <v>28.89</v>
      </c>
      <c r="H92" s="18">
        <v>28.89</v>
      </c>
      <c r="I92" s="18">
        <v>28.89</v>
      </c>
      <c r="J92" s="18">
        <v>28.89</v>
      </c>
      <c r="K92" s="18">
        <v>28.89</v>
      </c>
      <c r="L92" s="18">
        <v>0</v>
      </c>
      <c r="M92" s="18">
        <v>0</v>
      </c>
      <c r="N92" s="18">
        <v>0</v>
      </c>
      <c r="O92" s="18">
        <v>0</v>
      </c>
      <c r="P92" s="18">
        <v>0</v>
      </c>
      <c r="Q92" s="19">
        <f t="shared" si="115"/>
        <v>144.44999999999999</v>
      </c>
      <c r="R92" s="20">
        <v>0</v>
      </c>
      <c r="S92" s="20">
        <f t="shared" si="116"/>
        <v>144.44999999999999</v>
      </c>
      <c r="T92" s="21">
        <f t="shared" si="117"/>
        <v>0</v>
      </c>
      <c r="U92" s="19">
        <f t="shared" si="118"/>
        <v>1.3627358490566037</v>
      </c>
      <c r="V92" s="20">
        <f t="shared" si="119"/>
        <v>0</v>
      </c>
      <c r="W92" s="20">
        <f t="shared" si="120"/>
        <v>1.3627358490566037</v>
      </c>
      <c r="X92" s="19">
        <f t="shared" si="121"/>
        <v>2.3294629898403482E-3</v>
      </c>
      <c r="Y92" s="20">
        <f t="shared" si="122"/>
        <v>0</v>
      </c>
      <c r="Z92" s="22">
        <f t="shared" si="123"/>
        <v>2.3294629898403482E-3</v>
      </c>
      <c r="AA92" s="23">
        <f t="shared" ref="AA92" si="133">SUM(E92:P92)</f>
        <v>144.44999999999999</v>
      </c>
      <c r="AB92" s="24">
        <v>0</v>
      </c>
      <c r="AC92" s="24">
        <f t="shared" ref="AC92" si="134">AA92-AB92</f>
        <v>144.44999999999999</v>
      </c>
      <c r="AD92" s="25">
        <f t="shared" ref="AD92" si="135">IF(AB92=0,0,(AC92/AB92))</f>
        <v>0</v>
      </c>
      <c r="AE92" s="23">
        <f t="shared" ref="AE92" si="136">IF(106=0,0,AA92/106)</f>
        <v>1.3627358490566037</v>
      </c>
      <c r="AF92" s="24">
        <f t="shared" ref="AF92" si="137">IF(106=0,0,AB92/106)</f>
        <v>0</v>
      </c>
      <c r="AG92" s="24">
        <f t="shared" ref="AG92" si="138">IF(AND(AE92=0, AF92=0),0,AE92-AF92)</f>
        <v>1.3627358490566037</v>
      </c>
      <c r="AH92" s="23">
        <f t="shared" ref="AH92" si="139">IF(62010=0,0,AA92/62010)</f>
        <v>2.3294629898403482E-3</v>
      </c>
      <c r="AI92" s="24">
        <f t="shared" ref="AI92" si="140">IF(62010=0,0,AB92/62010)</f>
        <v>0</v>
      </c>
      <c r="AJ92" s="26">
        <f t="shared" ref="AJ92" si="141">IF(AND(AH92=0, AI92=0),0,AH92-AI92)</f>
        <v>2.3294629898403482E-3</v>
      </c>
      <c r="AK92" s="27"/>
      <c r="AL92" s="28"/>
    </row>
    <row r="93" spans="2:38" x14ac:dyDescent="0.25">
      <c r="C93" s="17" t="s">
        <v>161</v>
      </c>
      <c r="D93" s="17" t="s">
        <v>162</v>
      </c>
      <c r="E93" s="18">
        <v>66.239999999999995</v>
      </c>
      <c r="F93" s="18">
        <v>0</v>
      </c>
      <c r="G93" s="18">
        <v>0</v>
      </c>
      <c r="H93" s="18">
        <v>289.97000000000003</v>
      </c>
      <c r="I93" s="18">
        <v>0</v>
      </c>
      <c r="J93" s="18">
        <v>0</v>
      </c>
      <c r="K93" s="18">
        <v>0</v>
      </c>
      <c r="L93" s="18">
        <v>0</v>
      </c>
      <c r="M93" s="18">
        <v>600</v>
      </c>
      <c r="N93" s="18">
        <v>0</v>
      </c>
      <c r="O93" s="18">
        <v>0</v>
      </c>
      <c r="P93" s="18">
        <v>0</v>
      </c>
      <c r="Q93" s="19">
        <f t="shared" si="115"/>
        <v>956.21</v>
      </c>
      <c r="R93" s="20">
        <v>1400.94</v>
      </c>
      <c r="S93" s="20">
        <f t="shared" si="116"/>
        <v>-444.73</v>
      </c>
      <c r="T93" s="21">
        <f t="shared" si="117"/>
        <v>-0.31745113994889146</v>
      </c>
      <c r="U93" s="19">
        <f t="shared" si="118"/>
        <v>9.0208490566037742</v>
      </c>
      <c r="V93" s="20">
        <f t="shared" si="119"/>
        <v>13.216415094339624</v>
      </c>
      <c r="W93" s="20">
        <f t="shared" si="120"/>
        <v>-4.1955660377358495</v>
      </c>
      <c r="X93" s="19">
        <f t="shared" si="121"/>
        <v>1.5420254797613289E-2</v>
      </c>
      <c r="Y93" s="20">
        <f t="shared" si="122"/>
        <v>2.2592162554426705E-2</v>
      </c>
      <c r="Z93" s="22">
        <f t="shared" si="123"/>
        <v>-7.1719077568134157E-3</v>
      </c>
      <c r="AA93" s="23">
        <f t="shared" si="124"/>
        <v>956.21</v>
      </c>
      <c r="AB93" s="24">
        <v>1200</v>
      </c>
      <c r="AC93" s="24">
        <f t="shared" si="125"/>
        <v>-243.78999999999996</v>
      </c>
      <c r="AD93" s="25">
        <f t="shared" si="126"/>
        <v>-0.2031583333333333</v>
      </c>
      <c r="AE93" s="23">
        <f t="shared" si="127"/>
        <v>9.0208490566037742</v>
      </c>
      <c r="AF93" s="24">
        <f t="shared" si="128"/>
        <v>11.320754716981131</v>
      </c>
      <c r="AG93" s="24">
        <f t="shared" si="129"/>
        <v>-2.2999056603773571</v>
      </c>
      <c r="AH93" s="23">
        <f t="shared" si="130"/>
        <v>1.5420254797613289E-2</v>
      </c>
      <c r="AI93" s="24">
        <f t="shared" si="131"/>
        <v>1.9351717464925013E-2</v>
      </c>
      <c r="AJ93" s="26">
        <f t="shared" si="132"/>
        <v>-3.9314626673117234E-3</v>
      </c>
      <c r="AK93" s="27" t="s">
        <v>28</v>
      </c>
      <c r="AL93" s="28"/>
    </row>
    <row r="94" spans="2:38" x14ac:dyDescent="0.25">
      <c r="C94" s="17" t="s">
        <v>163</v>
      </c>
      <c r="D94" s="17" t="s">
        <v>164</v>
      </c>
      <c r="E94" s="18">
        <v>0</v>
      </c>
      <c r="F94" s="18">
        <v>0</v>
      </c>
      <c r="G94" s="18">
        <v>72.48</v>
      </c>
      <c r="H94" s="18">
        <v>0</v>
      </c>
      <c r="I94" s="18">
        <v>0</v>
      </c>
      <c r="J94" s="18">
        <v>103.95</v>
      </c>
      <c r="K94" s="18">
        <v>0</v>
      </c>
      <c r="L94" s="18">
        <v>25</v>
      </c>
      <c r="M94" s="18">
        <v>25</v>
      </c>
      <c r="N94" s="18">
        <v>25</v>
      </c>
      <c r="O94" s="18">
        <v>25</v>
      </c>
      <c r="P94" s="18">
        <v>25</v>
      </c>
      <c r="Q94" s="19">
        <f t="shared" si="115"/>
        <v>301.43</v>
      </c>
      <c r="R94" s="20">
        <v>363.69</v>
      </c>
      <c r="S94" s="20">
        <f t="shared" si="116"/>
        <v>-62.259999999999991</v>
      </c>
      <c r="T94" s="21">
        <f t="shared" si="117"/>
        <v>-0.17118974951194696</v>
      </c>
      <c r="U94" s="19">
        <f t="shared" si="118"/>
        <v>2.8436792452830191</v>
      </c>
      <c r="V94" s="20">
        <f t="shared" si="119"/>
        <v>3.4310377358490567</v>
      </c>
      <c r="W94" s="20">
        <f t="shared" si="120"/>
        <v>-0.58735849056603762</v>
      </c>
      <c r="X94" s="19">
        <f t="shared" si="121"/>
        <v>4.8609901628769558E-3</v>
      </c>
      <c r="Y94" s="20">
        <f t="shared" si="122"/>
        <v>5.8650217706821481E-3</v>
      </c>
      <c r="Z94" s="22">
        <f t="shared" si="123"/>
        <v>-1.0040316078051923E-3</v>
      </c>
      <c r="AA94" s="23">
        <f t="shared" si="124"/>
        <v>301.43</v>
      </c>
      <c r="AB94" s="24">
        <v>300</v>
      </c>
      <c r="AC94" s="24">
        <f t="shared" si="125"/>
        <v>1.4300000000000068</v>
      </c>
      <c r="AD94" s="25">
        <f t="shared" si="126"/>
        <v>4.766666666666689E-3</v>
      </c>
      <c r="AE94" s="23">
        <f t="shared" si="127"/>
        <v>2.8436792452830191</v>
      </c>
      <c r="AF94" s="24">
        <f t="shared" si="128"/>
        <v>2.8301886792452828</v>
      </c>
      <c r="AG94" s="24">
        <f t="shared" si="129"/>
        <v>1.349056603773624E-2</v>
      </c>
      <c r="AH94" s="23">
        <f t="shared" si="130"/>
        <v>4.8609901628769558E-3</v>
      </c>
      <c r="AI94" s="24">
        <f t="shared" si="131"/>
        <v>4.8379293662312532E-3</v>
      </c>
      <c r="AJ94" s="26">
        <f t="shared" si="132"/>
        <v>2.3060796645702625E-5</v>
      </c>
      <c r="AK94" s="27" t="s">
        <v>28</v>
      </c>
      <c r="AL94" s="28"/>
    </row>
    <row r="95" spans="2:38" x14ac:dyDescent="0.25">
      <c r="B95" s="196" t="s">
        <v>165</v>
      </c>
      <c r="C95" s="196"/>
      <c r="D95" s="196"/>
      <c r="E95" s="29">
        <f t="shared" ref="E95:R95" si="142">SUM(E79:E94)</f>
        <v>2866.5099999999998</v>
      </c>
      <c r="F95" s="29">
        <f t="shared" si="142"/>
        <v>2747.64</v>
      </c>
      <c r="G95" s="29">
        <f t="shared" si="142"/>
        <v>3526.3099999999995</v>
      </c>
      <c r="H95" s="29">
        <f t="shared" si="142"/>
        <v>2954.0600000000004</v>
      </c>
      <c r="I95" s="29">
        <f t="shared" si="142"/>
        <v>3376.0099999999998</v>
      </c>
      <c r="J95" s="29">
        <f t="shared" si="142"/>
        <v>3643.3</v>
      </c>
      <c r="K95" s="29">
        <f t="shared" si="142"/>
        <v>3440.88</v>
      </c>
      <c r="L95" s="29">
        <f t="shared" si="142"/>
        <v>2947</v>
      </c>
      <c r="M95" s="29">
        <f t="shared" si="142"/>
        <v>3547</v>
      </c>
      <c r="N95" s="29">
        <f t="shared" si="142"/>
        <v>2947</v>
      </c>
      <c r="O95" s="29">
        <f t="shared" si="142"/>
        <v>2947</v>
      </c>
      <c r="P95" s="29">
        <f t="shared" si="142"/>
        <v>3247</v>
      </c>
      <c r="Q95" s="30">
        <f t="shared" si="142"/>
        <v>38189.709999999992</v>
      </c>
      <c r="R95" s="31">
        <f t="shared" si="142"/>
        <v>36327.94</v>
      </c>
      <c r="S95" s="31">
        <f t="shared" si="116"/>
        <v>1861.7699999999895</v>
      </c>
      <c r="T95" s="32">
        <f t="shared" si="117"/>
        <v>5.1248983564716015E-2</v>
      </c>
      <c r="U95" s="30">
        <f>SUM(U79:U94)</f>
        <v>360.28028301886792</v>
      </c>
      <c r="V95" s="31">
        <f>SUM(V79:V94)</f>
        <v>342.7164150943396</v>
      </c>
      <c r="W95" s="31">
        <f t="shared" si="120"/>
        <v>17.563867924528324</v>
      </c>
      <c r="X95" s="30">
        <f>SUM(X79:X94)</f>
        <v>0.61586373165618458</v>
      </c>
      <c r="Y95" s="31">
        <f>SUM(Y79:Y94)</f>
        <v>0.58584002580229011</v>
      </c>
      <c r="Z95" s="33">
        <f t="shared" si="123"/>
        <v>3.0023705853894467E-2</v>
      </c>
      <c r="AA95" s="34">
        <f>SUM(AA79:AA94)</f>
        <v>38189.709999999992</v>
      </c>
      <c r="AB95" s="35">
        <f>SUM(AB79:AB94)</f>
        <v>35922.959999999999</v>
      </c>
      <c r="AC95" s="35">
        <f t="shared" si="125"/>
        <v>2266.7499999999927</v>
      </c>
      <c r="AD95" s="36">
        <f t="shared" si="126"/>
        <v>6.3100312446412898E-2</v>
      </c>
      <c r="AE95" s="34">
        <f>SUM(AE79:AE94)</f>
        <v>360.28028301886792</v>
      </c>
      <c r="AF95" s="35">
        <f>SUM(AF79:AF94)</f>
        <v>338.89584905660377</v>
      </c>
      <c r="AG95" s="35">
        <f t="shared" si="129"/>
        <v>21.384433962264154</v>
      </c>
      <c r="AH95" s="34">
        <f>SUM(AH79:AH94)</f>
        <v>0.61586373165618458</v>
      </c>
      <c r="AI95" s="35">
        <f>SUM(AI79:AI94)</f>
        <v>0.57930914368650221</v>
      </c>
      <c r="AJ95" s="37">
        <f t="shared" si="132"/>
        <v>3.6554587969682362E-2</v>
      </c>
      <c r="AL95" s="16"/>
    </row>
    <row r="96" spans="2:38" x14ac:dyDescent="0.25">
      <c r="Q96" s="11"/>
      <c r="R96" s="12"/>
      <c r="S96" s="12"/>
      <c r="T96" s="12"/>
      <c r="U96" s="11"/>
      <c r="V96" s="12"/>
      <c r="W96" s="12"/>
      <c r="X96" s="11"/>
      <c r="Y96" s="12"/>
      <c r="Z96" s="13"/>
      <c r="AA96" s="14"/>
      <c r="AB96" s="1"/>
      <c r="AC96" s="1"/>
      <c r="AD96" s="1"/>
      <c r="AE96" s="14"/>
      <c r="AF96" s="1"/>
      <c r="AG96" s="1"/>
      <c r="AH96" s="14"/>
      <c r="AI96" s="1"/>
      <c r="AJ96" s="15"/>
      <c r="AL96" s="16"/>
    </row>
    <row r="97" spans="2:38" x14ac:dyDescent="0.25">
      <c r="B97" s="196" t="s">
        <v>166</v>
      </c>
      <c r="C97" s="196"/>
      <c r="D97" s="196"/>
      <c r="Q97" s="11"/>
      <c r="R97" s="12"/>
      <c r="S97" s="12"/>
      <c r="T97" s="12"/>
      <c r="U97" s="11"/>
      <c r="V97" s="12"/>
      <c r="W97" s="12"/>
      <c r="X97" s="11"/>
      <c r="Y97" s="12"/>
      <c r="Z97" s="13"/>
      <c r="AA97" s="14"/>
      <c r="AB97" s="1"/>
      <c r="AC97" s="1"/>
      <c r="AD97" s="1"/>
      <c r="AE97" s="14"/>
      <c r="AF97" s="1"/>
      <c r="AG97" s="1"/>
      <c r="AH97" s="14"/>
      <c r="AI97" s="1"/>
      <c r="AJ97" s="15"/>
      <c r="AL97" s="16"/>
    </row>
    <row r="98" spans="2:38" x14ac:dyDescent="0.25">
      <c r="C98" s="17" t="s">
        <v>167</v>
      </c>
      <c r="D98" s="17" t="s">
        <v>168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600</v>
      </c>
      <c r="O98" s="18">
        <v>0</v>
      </c>
      <c r="P98" s="18">
        <v>0</v>
      </c>
      <c r="Q98" s="19">
        <f>SUM(E98:P98)</f>
        <v>600</v>
      </c>
      <c r="R98" s="20">
        <v>845.24</v>
      </c>
      <c r="S98" s="20">
        <f>Q98-R98</f>
        <v>-245.24</v>
      </c>
      <c r="T98" s="21">
        <f>IF(R98=0,0,(S98/R98))</f>
        <v>-0.2901424447494203</v>
      </c>
      <c r="U98" s="19">
        <f t="shared" ref="U98:V100" si="143">IF(106=0,0,Q98/106)</f>
        <v>5.6603773584905657</v>
      </c>
      <c r="V98" s="20">
        <f t="shared" si="143"/>
        <v>7.9739622641509431</v>
      </c>
      <c r="W98" s="20">
        <f>IF(AND(U98=0, V98=0),0,U98-V98)</f>
        <v>-2.3135849056603774</v>
      </c>
      <c r="X98" s="19">
        <f t="shared" ref="X98:Y100" si="144">IF(62010=0,0,Q98/62010)</f>
        <v>9.6758587324625063E-3</v>
      </c>
      <c r="Y98" s="20">
        <f t="shared" si="144"/>
        <v>1.3630704725044348E-2</v>
      </c>
      <c r="Z98" s="22">
        <f>IF(AND(X98=0, Y98=0),0,X98-Y98)</f>
        <v>-3.9548459925818416E-3</v>
      </c>
      <c r="AA98" s="23">
        <f>SUM(E98:P98)</f>
        <v>600</v>
      </c>
      <c r="AB98" s="24">
        <v>0</v>
      </c>
      <c r="AC98" s="24">
        <f>AA98-AB98</f>
        <v>600</v>
      </c>
      <c r="AD98" s="25">
        <f>IF(AB98=0,0,(AC98/AB98))</f>
        <v>0</v>
      </c>
      <c r="AE98" s="23">
        <f t="shared" ref="AE98:AF100" si="145">IF(106=0,0,AA98/106)</f>
        <v>5.6603773584905657</v>
      </c>
      <c r="AF98" s="24">
        <f t="shared" si="145"/>
        <v>0</v>
      </c>
      <c r="AG98" s="24">
        <f>IF(AND(AE98=0, AF98=0),0,AE98-AF98)</f>
        <v>5.6603773584905657</v>
      </c>
      <c r="AH98" s="23">
        <f t="shared" ref="AH98:AI100" si="146">IF(62010=0,0,AA98/62010)</f>
        <v>9.6758587324625063E-3</v>
      </c>
      <c r="AI98" s="24">
        <f t="shared" si="146"/>
        <v>0</v>
      </c>
      <c r="AJ98" s="26">
        <f>IF(AND(AH98=0, AI98=0),0,AH98-AI98)</f>
        <v>9.6758587324625063E-3</v>
      </c>
      <c r="AK98" s="27" t="s">
        <v>28</v>
      </c>
      <c r="AL98" s="28"/>
    </row>
    <row r="99" spans="2:38" x14ac:dyDescent="0.25">
      <c r="C99" s="17" t="s">
        <v>169</v>
      </c>
      <c r="D99" s="17" t="s">
        <v>170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8">
        <v>9.8699999999999992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9">
        <f>SUM(E99:P99)</f>
        <v>9.8699999999999992</v>
      </c>
      <c r="R99" s="20">
        <v>95.4</v>
      </c>
      <c r="S99" s="20">
        <f>Q99-R99</f>
        <v>-85.53</v>
      </c>
      <c r="T99" s="21">
        <f>IF(R99=0,0,(S99/R99))</f>
        <v>-0.89654088050314462</v>
      </c>
      <c r="U99" s="19">
        <f t="shared" si="143"/>
        <v>9.3113207547169799E-2</v>
      </c>
      <c r="V99" s="20">
        <f t="shared" si="143"/>
        <v>0.9</v>
      </c>
      <c r="W99" s="20">
        <f>IF(AND(U99=0, V99=0),0,U99-V99)</f>
        <v>-0.80688679245283024</v>
      </c>
      <c r="X99" s="19">
        <f t="shared" si="144"/>
        <v>1.5916787614900821E-4</v>
      </c>
      <c r="Y99" s="20">
        <f t="shared" si="144"/>
        <v>1.5384615384615385E-3</v>
      </c>
      <c r="Z99" s="22">
        <f>IF(AND(X99=0, Y99=0),0,X99-Y99)</f>
        <v>-1.3792936623125303E-3</v>
      </c>
      <c r="AA99" s="23">
        <f>SUM(E99:P99)</f>
        <v>9.8699999999999992</v>
      </c>
      <c r="AB99" s="24">
        <v>0</v>
      </c>
      <c r="AC99" s="24">
        <f>AA99-AB99</f>
        <v>9.8699999999999992</v>
      </c>
      <c r="AD99" s="25">
        <f>IF(AB99=0,0,(AC99/AB99))</f>
        <v>0</v>
      </c>
      <c r="AE99" s="23">
        <f t="shared" si="145"/>
        <v>9.3113207547169799E-2</v>
      </c>
      <c r="AF99" s="24">
        <f t="shared" si="145"/>
        <v>0</v>
      </c>
      <c r="AG99" s="24">
        <f>IF(AND(AE99=0, AF99=0),0,AE99-AF99)</f>
        <v>9.3113207547169799E-2</v>
      </c>
      <c r="AH99" s="23">
        <f t="shared" si="146"/>
        <v>1.5916787614900821E-4</v>
      </c>
      <c r="AI99" s="24">
        <f t="shared" si="146"/>
        <v>0</v>
      </c>
      <c r="AJ99" s="26">
        <f>IF(AND(AH99=0, AI99=0),0,AH99-AI99)</f>
        <v>1.5916787614900821E-4</v>
      </c>
      <c r="AK99" s="27" t="s">
        <v>28</v>
      </c>
      <c r="AL99" s="28"/>
    </row>
    <row r="100" spans="2:38" x14ac:dyDescent="0.25">
      <c r="C100" s="17" t="s">
        <v>171</v>
      </c>
      <c r="D100" s="17" t="s">
        <v>172</v>
      </c>
      <c r="E100" s="18">
        <v>0</v>
      </c>
      <c r="F100" s="18">
        <v>0</v>
      </c>
      <c r="G100" s="18">
        <v>0</v>
      </c>
      <c r="H100" s="18">
        <v>0</v>
      </c>
      <c r="I100" s="18">
        <v>319.2</v>
      </c>
      <c r="J100" s="18">
        <v>106.64</v>
      </c>
      <c r="K100" s="18">
        <v>8.1199999999999992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9">
        <f>SUM(E100:P100)</f>
        <v>433.96</v>
      </c>
      <c r="R100" s="20">
        <v>101.02</v>
      </c>
      <c r="S100" s="20">
        <f>Q100-R100</f>
        <v>332.94</v>
      </c>
      <c r="T100" s="21">
        <f>IF(R100=0,0,(S100/R100))</f>
        <v>3.2957830132647001</v>
      </c>
      <c r="U100" s="19">
        <f t="shared" si="143"/>
        <v>4.0939622641509432</v>
      </c>
      <c r="V100" s="20">
        <f t="shared" si="143"/>
        <v>0.95301886792452828</v>
      </c>
      <c r="W100" s="20">
        <f>IF(AND(U100=0, V100=0),0,U100-V100)</f>
        <v>3.1409433962264148</v>
      </c>
      <c r="X100" s="19">
        <f t="shared" si="144"/>
        <v>6.9982260925657153E-3</v>
      </c>
      <c r="Y100" s="20">
        <f t="shared" si="144"/>
        <v>1.6290920819222706E-3</v>
      </c>
      <c r="Z100" s="22">
        <f>IF(AND(X100=0, Y100=0),0,X100-Y100)</f>
        <v>5.3691340106434447E-3</v>
      </c>
      <c r="AA100" s="23">
        <f>SUM(E100:P100)</f>
        <v>433.96</v>
      </c>
      <c r="AB100" s="24">
        <v>0</v>
      </c>
      <c r="AC100" s="24">
        <f>AA100-AB100</f>
        <v>433.96</v>
      </c>
      <c r="AD100" s="25">
        <f>IF(AB100=0,0,(AC100/AB100))</f>
        <v>0</v>
      </c>
      <c r="AE100" s="23">
        <f t="shared" si="145"/>
        <v>4.0939622641509432</v>
      </c>
      <c r="AF100" s="24">
        <f t="shared" si="145"/>
        <v>0</v>
      </c>
      <c r="AG100" s="24">
        <f>IF(AND(AE100=0, AF100=0),0,AE100-AF100)</f>
        <v>4.0939622641509432</v>
      </c>
      <c r="AH100" s="23">
        <f t="shared" si="146"/>
        <v>6.9982260925657153E-3</v>
      </c>
      <c r="AI100" s="24">
        <f t="shared" si="146"/>
        <v>0</v>
      </c>
      <c r="AJ100" s="26">
        <f>IF(AND(AH100=0, AI100=0),0,AH100-AI100)</f>
        <v>6.9982260925657153E-3</v>
      </c>
      <c r="AK100" s="27" t="s">
        <v>28</v>
      </c>
      <c r="AL100" s="28"/>
    </row>
    <row r="101" spans="2:38" x14ac:dyDescent="0.25">
      <c r="B101" s="196" t="s">
        <v>173</v>
      </c>
      <c r="C101" s="196"/>
      <c r="D101" s="196"/>
      <c r="E101" s="29">
        <f t="shared" ref="E101:R101" si="147">SUM(E98:E100)</f>
        <v>0</v>
      </c>
      <c r="F101" s="29">
        <f t="shared" si="147"/>
        <v>0</v>
      </c>
      <c r="G101" s="29">
        <f t="shared" si="147"/>
        <v>0</v>
      </c>
      <c r="H101" s="29">
        <f t="shared" si="147"/>
        <v>0</v>
      </c>
      <c r="I101" s="29">
        <f t="shared" si="147"/>
        <v>319.2</v>
      </c>
      <c r="J101" s="29">
        <f t="shared" si="147"/>
        <v>116.51</v>
      </c>
      <c r="K101" s="29">
        <f t="shared" si="147"/>
        <v>8.1199999999999992</v>
      </c>
      <c r="L101" s="29">
        <f t="shared" si="147"/>
        <v>0</v>
      </c>
      <c r="M101" s="29">
        <f t="shared" si="147"/>
        <v>0</v>
      </c>
      <c r="N101" s="29">
        <f t="shared" si="147"/>
        <v>600</v>
      </c>
      <c r="O101" s="29">
        <f t="shared" si="147"/>
        <v>0</v>
      </c>
      <c r="P101" s="29">
        <f t="shared" si="147"/>
        <v>0</v>
      </c>
      <c r="Q101" s="30">
        <f t="shared" si="147"/>
        <v>1043.83</v>
      </c>
      <c r="R101" s="31">
        <f t="shared" si="147"/>
        <v>1041.6600000000001</v>
      </c>
      <c r="S101" s="31">
        <f>Q101-R101</f>
        <v>2.1699999999998454</v>
      </c>
      <c r="T101" s="32">
        <f>IF(R101=0,0,(S101/R101))</f>
        <v>2.0832133325651798E-3</v>
      </c>
      <c r="U101" s="30">
        <f>SUM(U98:U100)</f>
        <v>9.8474528301886792</v>
      </c>
      <c r="V101" s="31">
        <f>SUM(V98:V100)</f>
        <v>9.8269811320754723</v>
      </c>
      <c r="W101" s="31">
        <f>IF(AND(U101=0, V101=0),0,U101-V101)</f>
        <v>2.0471698113206926E-2</v>
      </c>
      <c r="X101" s="30">
        <f>SUM(X98:X100)</f>
        <v>1.6833252701177227E-2</v>
      </c>
      <c r="Y101" s="31">
        <f>SUM(Y98:Y100)</f>
        <v>1.6798258345428158E-2</v>
      </c>
      <c r="Z101" s="33">
        <f>IF(AND(X101=0, Y101=0),0,X101-Y101)</f>
        <v>3.4994355749069089E-5</v>
      </c>
      <c r="AA101" s="34">
        <f>SUM(AA98:AA100)</f>
        <v>1043.83</v>
      </c>
      <c r="AB101" s="35">
        <f>SUM(AB98:AB100)</f>
        <v>0</v>
      </c>
      <c r="AC101" s="35">
        <f>AA101-AB101</f>
        <v>1043.83</v>
      </c>
      <c r="AD101" s="36">
        <f>IF(AB101=0,0,(AC101/AB101))</f>
        <v>0</v>
      </c>
      <c r="AE101" s="34">
        <f>SUM(AE98:AE100)</f>
        <v>9.8474528301886792</v>
      </c>
      <c r="AF101" s="35">
        <f>SUM(AF98:AF100)</f>
        <v>0</v>
      </c>
      <c r="AG101" s="35">
        <f>IF(AND(AE101=0, AF101=0),0,AE101-AF101)</f>
        <v>9.8474528301886792</v>
      </c>
      <c r="AH101" s="34">
        <f>SUM(AH98:AH100)</f>
        <v>1.6833252701177227E-2</v>
      </c>
      <c r="AI101" s="35">
        <f>SUM(AI98:AI100)</f>
        <v>0</v>
      </c>
      <c r="AJ101" s="37">
        <f>IF(AND(AH101=0, AI101=0),0,AH101-AI101)</f>
        <v>1.6833252701177227E-2</v>
      </c>
      <c r="AL101" s="16"/>
    </row>
    <row r="102" spans="2:38" x14ac:dyDescent="0.25">
      <c r="Q102" s="11"/>
      <c r="R102" s="12"/>
      <c r="S102" s="12"/>
      <c r="T102" s="12"/>
      <c r="U102" s="11"/>
      <c r="V102" s="12"/>
      <c r="W102" s="12"/>
      <c r="X102" s="11"/>
      <c r="Y102" s="12"/>
      <c r="Z102" s="13"/>
      <c r="AA102" s="14"/>
      <c r="AB102" s="1"/>
      <c r="AC102" s="1"/>
      <c r="AD102" s="1"/>
      <c r="AE102" s="14"/>
      <c r="AF102" s="1"/>
      <c r="AG102" s="1"/>
      <c r="AH102" s="14"/>
      <c r="AI102" s="1"/>
      <c r="AJ102" s="15"/>
      <c r="AL102" s="16"/>
    </row>
    <row r="103" spans="2:38" x14ac:dyDescent="0.25">
      <c r="B103" s="196" t="s">
        <v>174</v>
      </c>
      <c r="C103" s="196"/>
      <c r="D103" s="196"/>
      <c r="Q103" s="11"/>
      <c r="R103" s="12"/>
      <c r="S103" s="12"/>
      <c r="T103" s="12"/>
      <c r="U103" s="11"/>
      <c r="V103" s="12"/>
      <c r="W103" s="12"/>
      <c r="X103" s="11"/>
      <c r="Y103" s="12"/>
      <c r="Z103" s="13"/>
      <c r="AA103" s="14"/>
      <c r="AB103" s="1"/>
      <c r="AC103" s="1"/>
      <c r="AD103" s="1"/>
      <c r="AE103" s="14"/>
      <c r="AF103" s="1"/>
      <c r="AG103" s="1"/>
      <c r="AH103" s="14"/>
      <c r="AI103" s="1"/>
      <c r="AJ103" s="15"/>
      <c r="AL103" s="16"/>
    </row>
    <row r="104" spans="2:38" x14ac:dyDescent="0.25">
      <c r="C104" s="17" t="s">
        <v>175</v>
      </c>
      <c r="D104" s="17" t="s">
        <v>176</v>
      </c>
      <c r="E104" s="18">
        <v>4222.3999999999996</v>
      </c>
      <c r="F104" s="18">
        <v>4259.4399999999996</v>
      </c>
      <c r="G104" s="18">
        <v>5871.12</v>
      </c>
      <c r="H104" s="18">
        <v>3914.08</v>
      </c>
      <c r="I104" s="18">
        <v>3914.08</v>
      </c>
      <c r="J104" s="18">
        <v>3914.08</v>
      </c>
      <c r="K104" s="18">
        <v>3914.08</v>
      </c>
      <c r="L104" s="18">
        <v>7096</v>
      </c>
      <c r="M104" s="18">
        <v>4731</v>
      </c>
      <c r="N104" s="18">
        <v>4731</v>
      </c>
      <c r="O104" s="18">
        <v>4731</v>
      </c>
      <c r="P104" s="18">
        <v>4731</v>
      </c>
      <c r="Q104" s="19">
        <f t="shared" ref="Q104:Q113" si="148">SUM(E104:P104)</f>
        <v>56029.280000000006</v>
      </c>
      <c r="R104" s="20">
        <v>52133.91</v>
      </c>
      <c r="S104" s="20">
        <f t="shared" ref="S104:S114" si="149">Q104-R104</f>
        <v>3895.3700000000026</v>
      </c>
      <c r="T104" s="21">
        <f t="shared" ref="T104:T114" si="150">IF(R104=0,0,(S104/R104))</f>
        <v>7.4718546911213879E-2</v>
      </c>
      <c r="U104" s="19">
        <f t="shared" ref="U104:U113" si="151">IF(106=0,0,Q104/106)</f>
        <v>528.57811320754718</v>
      </c>
      <c r="V104" s="20">
        <f t="shared" ref="V104:V113" si="152">IF(106=0,0,R104/106)</f>
        <v>491.82933962264156</v>
      </c>
      <c r="W104" s="20">
        <f t="shared" ref="W104:W114" si="153">IF(AND(U104=0, V104=0),0,U104-V104)</f>
        <v>36.748773584905621</v>
      </c>
      <c r="X104" s="19">
        <f t="shared" ref="X104:X113" si="154">IF(62010=0,0,Q104/62010)</f>
        <v>0.90355233026931148</v>
      </c>
      <c r="Y104" s="20">
        <f t="shared" ref="Y104:Y113" si="155">IF(62010=0,0,R104/62010)</f>
        <v>0.8407339138848573</v>
      </c>
      <c r="Z104" s="22">
        <f t="shared" ref="Z104:Z114" si="156">IF(AND(X104=0, Y104=0),0,X104-Y104)</f>
        <v>6.2818416384454179E-2</v>
      </c>
      <c r="AA104" s="23">
        <f t="shared" ref="AA104:AA113" si="157">SUM(E104:P104)</f>
        <v>56029.280000000006</v>
      </c>
      <c r="AB104" s="24">
        <v>48546.96</v>
      </c>
      <c r="AC104" s="24">
        <f t="shared" ref="AC104:AC114" si="158">AA104-AB104</f>
        <v>7482.320000000007</v>
      </c>
      <c r="AD104" s="25">
        <f t="shared" ref="AD104:AD114" si="159">IF(AB104=0,0,(AC104/AB104))</f>
        <v>0.15412540764653454</v>
      </c>
      <c r="AE104" s="23">
        <f t="shared" ref="AE104:AE113" si="160">IF(106=0,0,AA104/106)</f>
        <v>528.57811320754718</v>
      </c>
      <c r="AF104" s="24">
        <f t="shared" ref="AF104:AF113" si="161">IF(106=0,0,AB104/106)</f>
        <v>457.99018867924525</v>
      </c>
      <c r="AG104" s="24">
        <f t="shared" ref="AG104:AG114" si="162">IF(AND(AE104=0, AF104=0),0,AE104-AF104)</f>
        <v>70.587924528301926</v>
      </c>
      <c r="AH104" s="23">
        <f t="shared" ref="AH104:AH113" si="163">IF(62010=0,0,AA104/62010)</f>
        <v>0.90355233026931148</v>
      </c>
      <c r="AI104" s="24">
        <f t="shared" ref="AI104:AI113" si="164">IF(62010=0,0,AB104/62010)</f>
        <v>0.78288921141751333</v>
      </c>
      <c r="AJ104" s="26">
        <f t="shared" ref="AJ104:AJ114" si="165">IF(AND(AH104=0, AI104=0),0,AH104-AI104)</f>
        <v>0.12066311885179815</v>
      </c>
      <c r="AK104" s="27" t="s">
        <v>28</v>
      </c>
      <c r="AL104" s="28"/>
    </row>
    <row r="105" spans="2:38" x14ac:dyDescent="0.25">
      <c r="C105" s="17" t="s">
        <v>177</v>
      </c>
      <c r="D105" s="17" t="s">
        <v>178</v>
      </c>
      <c r="E105" s="18">
        <v>6229.97</v>
      </c>
      <c r="F105" s="18">
        <v>7459.92</v>
      </c>
      <c r="G105" s="18">
        <v>10417.35</v>
      </c>
      <c r="H105" s="18">
        <v>5676.21</v>
      </c>
      <c r="I105" s="18">
        <v>6667.76</v>
      </c>
      <c r="J105" s="18">
        <v>6099.34</v>
      </c>
      <c r="K105" s="18">
        <v>5954.94</v>
      </c>
      <c r="L105" s="18">
        <v>9888</v>
      </c>
      <c r="M105" s="18">
        <v>6592</v>
      </c>
      <c r="N105" s="18">
        <v>6592</v>
      </c>
      <c r="O105" s="18">
        <v>6592</v>
      </c>
      <c r="P105" s="18">
        <v>6592</v>
      </c>
      <c r="Q105" s="19">
        <f t="shared" si="148"/>
        <v>84761.49</v>
      </c>
      <c r="R105" s="20">
        <v>51013.84</v>
      </c>
      <c r="S105" s="20">
        <f t="shared" si="149"/>
        <v>33747.650000000009</v>
      </c>
      <c r="T105" s="21">
        <f t="shared" si="150"/>
        <v>0.66153910389807968</v>
      </c>
      <c r="U105" s="19">
        <f t="shared" si="151"/>
        <v>799.63669811320756</v>
      </c>
      <c r="V105" s="20">
        <f t="shared" si="152"/>
        <v>481.26264150943393</v>
      </c>
      <c r="W105" s="20">
        <f t="shared" si="153"/>
        <v>318.37405660377362</v>
      </c>
      <c r="X105" s="19">
        <f t="shared" si="154"/>
        <v>1.3669003386550558</v>
      </c>
      <c r="Y105" s="20">
        <f t="shared" si="155"/>
        <v>0.82267118206740841</v>
      </c>
      <c r="Z105" s="22">
        <f t="shared" si="156"/>
        <v>0.54422915658764737</v>
      </c>
      <c r="AA105" s="23">
        <f t="shared" si="157"/>
        <v>84761.49</v>
      </c>
      <c r="AB105" s="24">
        <v>3264.8</v>
      </c>
      <c r="AC105" s="24">
        <f t="shared" si="158"/>
        <v>81496.69</v>
      </c>
      <c r="AD105" s="25">
        <f t="shared" si="159"/>
        <v>24.962230458221022</v>
      </c>
      <c r="AE105" s="23">
        <f t="shared" si="160"/>
        <v>799.63669811320756</v>
      </c>
      <c r="AF105" s="24">
        <f t="shared" si="161"/>
        <v>30.8</v>
      </c>
      <c r="AG105" s="24">
        <f t="shared" si="162"/>
        <v>768.8366981132076</v>
      </c>
      <c r="AH105" s="23">
        <f t="shared" si="163"/>
        <v>1.3669003386550558</v>
      </c>
      <c r="AI105" s="24">
        <f t="shared" si="164"/>
        <v>5.2649572649572651E-2</v>
      </c>
      <c r="AJ105" s="26">
        <f t="shared" si="165"/>
        <v>1.3142507660054832</v>
      </c>
      <c r="AK105" s="27" t="s">
        <v>28</v>
      </c>
      <c r="AL105" s="28"/>
    </row>
    <row r="106" spans="2:38" x14ac:dyDescent="0.25">
      <c r="C106" s="17" t="s">
        <v>179</v>
      </c>
      <c r="D106" s="17" t="s">
        <v>180</v>
      </c>
      <c r="E106" s="18">
        <v>244.45</v>
      </c>
      <c r="F106" s="18">
        <v>203.28</v>
      </c>
      <c r="G106" s="18">
        <v>263.01</v>
      </c>
      <c r="H106" s="18">
        <v>207.45</v>
      </c>
      <c r="I106" s="18">
        <v>294.64999999999998</v>
      </c>
      <c r="J106" s="18">
        <v>337.5</v>
      </c>
      <c r="K106" s="18">
        <v>434.11</v>
      </c>
      <c r="L106" s="18">
        <v>296</v>
      </c>
      <c r="M106" s="18">
        <v>296</v>
      </c>
      <c r="N106" s="18">
        <v>296</v>
      </c>
      <c r="O106" s="18">
        <v>296</v>
      </c>
      <c r="P106" s="18">
        <v>287</v>
      </c>
      <c r="Q106" s="19">
        <f t="shared" si="148"/>
        <v>3455.4500000000003</v>
      </c>
      <c r="R106" s="20">
        <v>2387.13</v>
      </c>
      <c r="S106" s="20">
        <f t="shared" si="149"/>
        <v>1068.3200000000002</v>
      </c>
      <c r="T106" s="21">
        <f t="shared" si="150"/>
        <v>0.44753323028071373</v>
      </c>
      <c r="U106" s="19">
        <f t="shared" si="151"/>
        <v>32.598584905660381</v>
      </c>
      <c r="V106" s="20">
        <f t="shared" si="152"/>
        <v>22.520094339622641</v>
      </c>
      <c r="W106" s="20">
        <f t="shared" si="153"/>
        <v>10.07849056603774</v>
      </c>
      <c r="X106" s="19">
        <f t="shared" si="154"/>
        <v>5.5724076761812617E-2</v>
      </c>
      <c r="Y106" s="20">
        <f t="shared" si="155"/>
        <v>3.8495887760038705E-2</v>
      </c>
      <c r="Z106" s="22">
        <f t="shared" si="156"/>
        <v>1.7228189001773912E-2</v>
      </c>
      <c r="AA106" s="23">
        <f t="shared" si="157"/>
        <v>3455.4500000000003</v>
      </c>
      <c r="AB106" s="24">
        <v>0</v>
      </c>
      <c r="AC106" s="24">
        <f t="shared" si="158"/>
        <v>3455.4500000000003</v>
      </c>
      <c r="AD106" s="25">
        <f t="shared" si="159"/>
        <v>0</v>
      </c>
      <c r="AE106" s="23">
        <f t="shared" si="160"/>
        <v>32.598584905660381</v>
      </c>
      <c r="AF106" s="24">
        <f t="shared" si="161"/>
        <v>0</v>
      </c>
      <c r="AG106" s="24">
        <f t="shared" si="162"/>
        <v>32.598584905660381</v>
      </c>
      <c r="AH106" s="23">
        <f t="shared" si="163"/>
        <v>5.5724076761812617E-2</v>
      </c>
      <c r="AI106" s="24">
        <f t="shared" si="164"/>
        <v>0</v>
      </c>
      <c r="AJ106" s="26">
        <f t="shared" si="165"/>
        <v>5.5724076761812617E-2</v>
      </c>
      <c r="AK106" s="27" t="s">
        <v>28</v>
      </c>
      <c r="AL106" s="28"/>
    </row>
    <row r="107" spans="2:38" x14ac:dyDescent="0.25">
      <c r="C107" s="17" t="s">
        <v>181</v>
      </c>
      <c r="D107" s="17" t="s">
        <v>182</v>
      </c>
      <c r="E107" s="18">
        <v>2166.8000000000002</v>
      </c>
      <c r="F107" s="18">
        <v>0</v>
      </c>
      <c r="G107" s="18">
        <v>0</v>
      </c>
      <c r="H107" s="18">
        <v>2700</v>
      </c>
      <c r="I107" s="18">
        <v>0</v>
      </c>
      <c r="J107" s="18">
        <v>0</v>
      </c>
      <c r="K107" s="18">
        <v>1350</v>
      </c>
      <c r="L107" s="18">
        <v>0</v>
      </c>
      <c r="M107" s="18">
        <v>0</v>
      </c>
      <c r="N107" s="18">
        <v>2100</v>
      </c>
      <c r="O107" s="18">
        <v>0</v>
      </c>
      <c r="P107" s="18">
        <v>0</v>
      </c>
      <c r="Q107" s="19">
        <f t="shared" si="148"/>
        <v>8316.7999999999993</v>
      </c>
      <c r="R107" s="20">
        <v>4838.3500000000004</v>
      </c>
      <c r="S107" s="20">
        <f t="shared" si="149"/>
        <v>3478.4499999999989</v>
      </c>
      <c r="T107" s="21">
        <f t="shared" si="150"/>
        <v>0.71893310736098026</v>
      </c>
      <c r="U107" s="19">
        <f t="shared" si="151"/>
        <v>78.460377358490561</v>
      </c>
      <c r="V107" s="20">
        <f t="shared" si="152"/>
        <v>45.644811320754719</v>
      </c>
      <c r="W107" s="20">
        <f t="shared" si="153"/>
        <v>32.815566037735842</v>
      </c>
      <c r="X107" s="19">
        <f t="shared" si="154"/>
        <v>0.13412030317690693</v>
      </c>
      <c r="Y107" s="20">
        <f t="shared" si="155"/>
        <v>7.8025318497016619E-2</v>
      </c>
      <c r="Z107" s="22">
        <f t="shared" si="156"/>
        <v>5.6094984679890311E-2</v>
      </c>
      <c r="AA107" s="23">
        <f t="shared" si="157"/>
        <v>8316.7999999999993</v>
      </c>
      <c r="AB107" s="24">
        <v>1632.4</v>
      </c>
      <c r="AC107" s="24">
        <f t="shared" si="158"/>
        <v>6684.4</v>
      </c>
      <c r="AD107" s="25">
        <f t="shared" si="159"/>
        <v>4.0948296986032835</v>
      </c>
      <c r="AE107" s="23">
        <f t="shared" si="160"/>
        <v>78.460377358490561</v>
      </c>
      <c r="AF107" s="24">
        <f t="shared" si="161"/>
        <v>15.4</v>
      </c>
      <c r="AG107" s="24">
        <f t="shared" si="162"/>
        <v>63.060377358490562</v>
      </c>
      <c r="AH107" s="23">
        <f t="shared" si="163"/>
        <v>0.13412030317690693</v>
      </c>
      <c r="AI107" s="24">
        <f t="shared" si="164"/>
        <v>2.6324786324786326E-2</v>
      </c>
      <c r="AJ107" s="26">
        <f t="shared" si="165"/>
        <v>0.1077955168521206</v>
      </c>
      <c r="AK107" s="27" t="s">
        <v>28</v>
      </c>
      <c r="AL107" s="28"/>
    </row>
    <row r="108" spans="2:38" x14ac:dyDescent="0.25">
      <c r="C108" s="17" t="s">
        <v>183</v>
      </c>
      <c r="D108" s="17" t="s">
        <v>184</v>
      </c>
      <c r="E108" s="18">
        <v>382.08</v>
      </c>
      <c r="F108" s="18">
        <v>375.64</v>
      </c>
      <c r="G108" s="18">
        <v>357.05</v>
      </c>
      <c r="H108" s="18">
        <v>570.74</v>
      </c>
      <c r="I108" s="18">
        <v>945.27</v>
      </c>
      <c r="J108" s="18">
        <v>945.72</v>
      </c>
      <c r="K108" s="18">
        <v>977.86</v>
      </c>
      <c r="L108" s="18">
        <v>940</v>
      </c>
      <c r="M108" s="18">
        <v>940</v>
      </c>
      <c r="N108" s="18">
        <v>940</v>
      </c>
      <c r="O108" s="18">
        <v>940</v>
      </c>
      <c r="P108" s="18">
        <v>940</v>
      </c>
      <c r="Q108" s="19">
        <f t="shared" si="148"/>
        <v>9254.36</v>
      </c>
      <c r="R108" s="20">
        <v>11256.6</v>
      </c>
      <c r="S108" s="20">
        <f t="shared" si="149"/>
        <v>-2002.2399999999998</v>
      </c>
      <c r="T108" s="21">
        <f t="shared" si="150"/>
        <v>-0.17787253700051522</v>
      </c>
      <c r="U108" s="19">
        <f t="shared" si="151"/>
        <v>87.305283018867925</v>
      </c>
      <c r="V108" s="20">
        <f t="shared" si="152"/>
        <v>106.19433962264151</v>
      </c>
      <c r="W108" s="20">
        <f t="shared" si="153"/>
        <v>-18.889056603773582</v>
      </c>
      <c r="X108" s="19">
        <f t="shared" si="154"/>
        <v>0.14923980003225287</v>
      </c>
      <c r="Y108" s="20">
        <f t="shared" si="155"/>
        <v>0.18152878567972908</v>
      </c>
      <c r="Z108" s="22">
        <f t="shared" si="156"/>
        <v>-3.2288985647476204E-2</v>
      </c>
      <c r="AA108" s="23">
        <f t="shared" si="157"/>
        <v>9254.36</v>
      </c>
      <c r="AB108" s="24">
        <v>18000</v>
      </c>
      <c r="AC108" s="24">
        <f t="shared" si="158"/>
        <v>-8745.64</v>
      </c>
      <c r="AD108" s="25">
        <f t="shared" si="159"/>
        <v>-0.48586888888888885</v>
      </c>
      <c r="AE108" s="23">
        <f t="shared" si="160"/>
        <v>87.305283018867925</v>
      </c>
      <c r="AF108" s="24">
        <f t="shared" si="161"/>
        <v>169.81132075471697</v>
      </c>
      <c r="AG108" s="24">
        <f t="shared" si="162"/>
        <v>-82.506037735849048</v>
      </c>
      <c r="AH108" s="23">
        <f t="shared" si="163"/>
        <v>0.14923980003225287</v>
      </c>
      <c r="AI108" s="24">
        <f t="shared" si="164"/>
        <v>0.29027576197387517</v>
      </c>
      <c r="AJ108" s="26">
        <f t="shared" si="165"/>
        <v>-0.1410359619416223</v>
      </c>
      <c r="AK108" s="27" t="s">
        <v>28</v>
      </c>
      <c r="AL108" s="28"/>
    </row>
    <row r="109" spans="2:38" x14ac:dyDescent="0.25">
      <c r="C109" s="17" t="s">
        <v>185</v>
      </c>
      <c r="D109" s="17" t="s">
        <v>186</v>
      </c>
      <c r="E109" s="18">
        <v>0</v>
      </c>
      <c r="F109" s="18">
        <v>265.04000000000002</v>
      </c>
      <c r="G109" s="18">
        <v>52.7</v>
      </c>
      <c r="H109" s="18">
        <v>48.93</v>
      </c>
      <c r="I109" s="18">
        <v>282.86</v>
      </c>
      <c r="J109" s="18">
        <v>72.680000000000007</v>
      </c>
      <c r="K109" s="18">
        <v>357.01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9">
        <f t="shared" si="148"/>
        <v>1079.22</v>
      </c>
      <c r="R109" s="20">
        <v>1159.96</v>
      </c>
      <c r="S109" s="20">
        <f t="shared" si="149"/>
        <v>-80.740000000000009</v>
      </c>
      <c r="T109" s="21">
        <f t="shared" si="150"/>
        <v>-6.9605848477533719E-2</v>
      </c>
      <c r="U109" s="19">
        <f t="shared" si="151"/>
        <v>10.181320754716982</v>
      </c>
      <c r="V109" s="20">
        <f t="shared" si="152"/>
        <v>10.943018867924529</v>
      </c>
      <c r="W109" s="20">
        <f t="shared" si="153"/>
        <v>-0.76169811320754732</v>
      </c>
      <c r="X109" s="19">
        <f t="shared" si="154"/>
        <v>1.7403967102080309E-2</v>
      </c>
      <c r="Y109" s="20">
        <f t="shared" si="155"/>
        <v>1.870601515884535E-2</v>
      </c>
      <c r="Z109" s="22">
        <f t="shared" si="156"/>
        <v>-1.3020480567650407E-3</v>
      </c>
      <c r="AA109" s="23">
        <f t="shared" si="157"/>
        <v>1079.22</v>
      </c>
      <c r="AB109" s="24">
        <v>0</v>
      </c>
      <c r="AC109" s="24">
        <f t="shared" si="158"/>
        <v>1079.22</v>
      </c>
      <c r="AD109" s="25">
        <f t="shared" si="159"/>
        <v>0</v>
      </c>
      <c r="AE109" s="23">
        <f t="shared" si="160"/>
        <v>10.181320754716982</v>
      </c>
      <c r="AF109" s="24">
        <f t="shared" si="161"/>
        <v>0</v>
      </c>
      <c r="AG109" s="24">
        <f t="shared" si="162"/>
        <v>10.181320754716982</v>
      </c>
      <c r="AH109" s="23">
        <f t="shared" si="163"/>
        <v>1.7403967102080309E-2</v>
      </c>
      <c r="AI109" s="24">
        <f t="shared" si="164"/>
        <v>0</v>
      </c>
      <c r="AJ109" s="26">
        <f t="shared" si="165"/>
        <v>1.7403967102080309E-2</v>
      </c>
      <c r="AK109" s="27" t="s">
        <v>28</v>
      </c>
      <c r="AL109" s="28"/>
    </row>
    <row r="110" spans="2:38" x14ac:dyDescent="0.25">
      <c r="C110" s="17" t="s">
        <v>187</v>
      </c>
      <c r="D110" s="17" t="s">
        <v>188</v>
      </c>
      <c r="E110" s="18">
        <v>258.95</v>
      </c>
      <c r="F110" s="18">
        <v>200.69</v>
      </c>
      <c r="G110" s="18">
        <v>299.19</v>
      </c>
      <c r="H110" s="18">
        <v>259.64999999999998</v>
      </c>
      <c r="I110" s="18">
        <v>185.96</v>
      </c>
      <c r="J110" s="18">
        <v>175.79</v>
      </c>
      <c r="K110" s="18">
        <v>173.51</v>
      </c>
      <c r="L110" s="18">
        <v>340</v>
      </c>
      <c r="M110" s="18">
        <v>340</v>
      </c>
      <c r="N110" s="18">
        <v>340</v>
      </c>
      <c r="O110" s="18">
        <v>340</v>
      </c>
      <c r="P110" s="18">
        <v>340</v>
      </c>
      <c r="Q110" s="19">
        <f t="shared" si="148"/>
        <v>3253.74</v>
      </c>
      <c r="R110" s="20">
        <v>2507.71</v>
      </c>
      <c r="S110" s="20">
        <f t="shared" si="149"/>
        <v>746.02999999999975</v>
      </c>
      <c r="T110" s="21">
        <f t="shared" si="150"/>
        <v>0.29749452687910471</v>
      </c>
      <c r="U110" s="19">
        <f t="shared" si="151"/>
        <v>30.69566037735849</v>
      </c>
      <c r="V110" s="20">
        <f t="shared" si="152"/>
        <v>23.657641509433962</v>
      </c>
      <c r="W110" s="20">
        <f t="shared" si="153"/>
        <v>7.0380188679245279</v>
      </c>
      <c r="X110" s="19">
        <f t="shared" si="154"/>
        <v>5.2471214320270923E-2</v>
      </c>
      <c r="Y110" s="20">
        <f t="shared" si="155"/>
        <v>4.0440412836639253E-2</v>
      </c>
      <c r="Z110" s="22">
        <f t="shared" si="156"/>
        <v>1.203080148363167E-2</v>
      </c>
      <c r="AA110" s="23">
        <f t="shared" si="157"/>
        <v>3253.74</v>
      </c>
      <c r="AB110" s="24">
        <v>0</v>
      </c>
      <c r="AC110" s="24">
        <f t="shared" si="158"/>
        <v>3253.74</v>
      </c>
      <c r="AD110" s="25">
        <f t="shared" si="159"/>
        <v>0</v>
      </c>
      <c r="AE110" s="23">
        <f t="shared" si="160"/>
        <v>30.69566037735849</v>
      </c>
      <c r="AF110" s="24">
        <f t="shared" si="161"/>
        <v>0</v>
      </c>
      <c r="AG110" s="24">
        <f t="shared" si="162"/>
        <v>30.69566037735849</v>
      </c>
      <c r="AH110" s="23">
        <f t="shared" si="163"/>
        <v>5.2471214320270923E-2</v>
      </c>
      <c r="AI110" s="24">
        <f t="shared" si="164"/>
        <v>0</v>
      </c>
      <c r="AJ110" s="26">
        <f t="shared" si="165"/>
        <v>5.2471214320270923E-2</v>
      </c>
      <c r="AK110" s="27" t="s">
        <v>28</v>
      </c>
      <c r="AL110" s="28"/>
    </row>
    <row r="111" spans="2:38" x14ac:dyDescent="0.25">
      <c r="C111" s="17" t="s">
        <v>189</v>
      </c>
      <c r="D111" s="17" t="s">
        <v>190</v>
      </c>
      <c r="E111" s="18">
        <v>1331.31</v>
      </c>
      <c r="F111" s="18">
        <v>1236.7</v>
      </c>
      <c r="G111" s="18">
        <v>1630.18</v>
      </c>
      <c r="H111" s="18">
        <v>1205.04</v>
      </c>
      <c r="I111" s="18">
        <v>995.34</v>
      </c>
      <c r="J111" s="18">
        <v>929.29</v>
      </c>
      <c r="K111" s="18">
        <v>1177.74</v>
      </c>
      <c r="L111" s="18">
        <v>1402</v>
      </c>
      <c r="M111" s="18">
        <v>1402</v>
      </c>
      <c r="N111" s="18">
        <v>1402</v>
      </c>
      <c r="O111" s="18">
        <v>1402</v>
      </c>
      <c r="P111" s="18">
        <v>1402</v>
      </c>
      <c r="Q111" s="19">
        <f t="shared" si="148"/>
        <v>15515.6</v>
      </c>
      <c r="R111" s="20">
        <v>10975.91</v>
      </c>
      <c r="S111" s="20">
        <f t="shared" si="149"/>
        <v>4539.6900000000005</v>
      </c>
      <c r="T111" s="21">
        <f t="shared" si="150"/>
        <v>0.41360488560857372</v>
      </c>
      <c r="U111" s="19">
        <f t="shared" si="151"/>
        <v>146.37358490566038</v>
      </c>
      <c r="V111" s="20">
        <f t="shared" si="152"/>
        <v>103.54632075471697</v>
      </c>
      <c r="W111" s="20">
        <f t="shared" si="153"/>
        <v>42.827264150943407</v>
      </c>
      <c r="X111" s="19">
        <f t="shared" si="154"/>
        <v>0.2502112562489921</v>
      </c>
      <c r="Y111" s="20">
        <f t="shared" si="155"/>
        <v>0.1770022577003709</v>
      </c>
      <c r="Z111" s="22">
        <f t="shared" si="156"/>
        <v>7.3208998548621201E-2</v>
      </c>
      <c r="AA111" s="23">
        <f t="shared" si="157"/>
        <v>15515.6</v>
      </c>
      <c r="AB111" s="24">
        <v>0</v>
      </c>
      <c r="AC111" s="24">
        <f t="shared" si="158"/>
        <v>15515.6</v>
      </c>
      <c r="AD111" s="25">
        <f t="shared" si="159"/>
        <v>0</v>
      </c>
      <c r="AE111" s="23">
        <f t="shared" si="160"/>
        <v>146.37358490566038</v>
      </c>
      <c r="AF111" s="24">
        <f t="shared" si="161"/>
        <v>0</v>
      </c>
      <c r="AG111" s="24">
        <f t="shared" si="162"/>
        <v>146.37358490566038</v>
      </c>
      <c r="AH111" s="23">
        <f t="shared" si="163"/>
        <v>0.2502112562489921</v>
      </c>
      <c r="AI111" s="24">
        <f t="shared" si="164"/>
        <v>0</v>
      </c>
      <c r="AJ111" s="26">
        <f t="shared" si="165"/>
        <v>0.2502112562489921</v>
      </c>
      <c r="AK111" s="27" t="s">
        <v>28</v>
      </c>
      <c r="AL111" s="28"/>
    </row>
    <row r="112" spans="2:38" x14ac:dyDescent="0.25">
      <c r="C112" s="17" t="s">
        <v>191</v>
      </c>
      <c r="D112" s="17" t="s">
        <v>192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9">
        <f t="shared" si="148"/>
        <v>0</v>
      </c>
      <c r="R112" s="20">
        <v>65588.039999999994</v>
      </c>
      <c r="S112" s="20">
        <f t="shared" si="149"/>
        <v>-65588.039999999994</v>
      </c>
      <c r="T112" s="21">
        <f t="shared" si="150"/>
        <v>-1</v>
      </c>
      <c r="U112" s="19">
        <f t="shared" si="151"/>
        <v>0</v>
      </c>
      <c r="V112" s="20">
        <f t="shared" si="152"/>
        <v>618.75509433962259</v>
      </c>
      <c r="W112" s="20">
        <f t="shared" si="153"/>
        <v>-618.75509433962259</v>
      </c>
      <c r="X112" s="19">
        <f t="shared" si="154"/>
        <v>0</v>
      </c>
      <c r="Y112" s="20">
        <f t="shared" si="155"/>
        <v>1.0577010159651667</v>
      </c>
      <c r="Z112" s="22">
        <f t="shared" si="156"/>
        <v>-1.0577010159651667</v>
      </c>
      <c r="AA112" s="23">
        <f t="shared" si="157"/>
        <v>0</v>
      </c>
      <c r="AB112" s="24">
        <v>0</v>
      </c>
      <c r="AC112" s="24">
        <f t="shared" si="158"/>
        <v>0</v>
      </c>
      <c r="AD112" s="25">
        <f t="shared" si="159"/>
        <v>0</v>
      </c>
      <c r="AE112" s="23">
        <f t="shared" si="160"/>
        <v>0</v>
      </c>
      <c r="AF112" s="24">
        <f t="shared" si="161"/>
        <v>0</v>
      </c>
      <c r="AG112" s="24">
        <f t="shared" si="162"/>
        <v>0</v>
      </c>
      <c r="AH112" s="23">
        <f t="shared" si="163"/>
        <v>0</v>
      </c>
      <c r="AI112" s="24">
        <f t="shared" si="164"/>
        <v>0</v>
      </c>
      <c r="AJ112" s="26">
        <f t="shared" si="165"/>
        <v>0</v>
      </c>
      <c r="AK112" s="27" t="s">
        <v>28</v>
      </c>
      <c r="AL112" s="28"/>
    </row>
    <row r="113" spans="2:38" x14ac:dyDescent="0.25">
      <c r="C113" s="17" t="s">
        <v>193</v>
      </c>
      <c r="D113" s="17" t="s">
        <v>194</v>
      </c>
      <c r="E113" s="18">
        <v>170.8</v>
      </c>
      <c r="F113" s="18">
        <v>141.85</v>
      </c>
      <c r="G113" s="18">
        <v>204.75</v>
      </c>
      <c r="H113" s="18">
        <v>159.03</v>
      </c>
      <c r="I113" s="18">
        <v>76.739999999999995</v>
      </c>
      <c r="J113" s="18">
        <v>74.91</v>
      </c>
      <c r="K113" s="18">
        <v>89.16</v>
      </c>
      <c r="L113" s="18">
        <v>317</v>
      </c>
      <c r="M113" s="18">
        <v>317</v>
      </c>
      <c r="N113" s="18">
        <v>317</v>
      </c>
      <c r="O113" s="18">
        <v>317</v>
      </c>
      <c r="P113" s="18">
        <v>317</v>
      </c>
      <c r="Q113" s="19">
        <f t="shared" si="148"/>
        <v>2502.2399999999998</v>
      </c>
      <c r="R113" s="20">
        <v>1329.36</v>
      </c>
      <c r="S113" s="20">
        <f t="shared" si="149"/>
        <v>1172.8799999999999</v>
      </c>
      <c r="T113" s="21">
        <f t="shared" si="150"/>
        <v>0.88228922188120595</v>
      </c>
      <c r="U113" s="19">
        <f t="shared" si="151"/>
        <v>23.606037735849053</v>
      </c>
      <c r="V113" s="20">
        <f t="shared" si="152"/>
        <v>12.541132075471698</v>
      </c>
      <c r="W113" s="20">
        <f t="shared" si="153"/>
        <v>11.064905660377356</v>
      </c>
      <c r="X113" s="19">
        <f t="shared" si="154"/>
        <v>4.0352201257861632E-2</v>
      </c>
      <c r="Y113" s="20">
        <f t="shared" si="155"/>
        <v>2.1437832607643925E-2</v>
      </c>
      <c r="Z113" s="22">
        <f t="shared" si="156"/>
        <v>1.8914368650217707E-2</v>
      </c>
      <c r="AA113" s="23">
        <f t="shared" si="157"/>
        <v>2502.2399999999998</v>
      </c>
      <c r="AB113" s="24">
        <v>0</v>
      </c>
      <c r="AC113" s="24">
        <f t="shared" si="158"/>
        <v>2502.2399999999998</v>
      </c>
      <c r="AD113" s="25">
        <f t="shared" si="159"/>
        <v>0</v>
      </c>
      <c r="AE113" s="23">
        <f t="shared" si="160"/>
        <v>23.606037735849053</v>
      </c>
      <c r="AF113" s="24">
        <f t="shared" si="161"/>
        <v>0</v>
      </c>
      <c r="AG113" s="24">
        <f t="shared" si="162"/>
        <v>23.606037735849053</v>
      </c>
      <c r="AH113" s="23">
        <f t="shared" si="163"/>
        <v>4.0352201257861632E-2</v>
      </c>
      <c r="AI113" s="24">
        <f t="shared" si="164"/>
        <v>0</v>
      </c>
      <c r="AJ113" s="26">
        <f t="shared" si="165"/>
        <v>4.0352201257861632E-2</v>
      </c>
      <c r="AK113" s="27" t="s">
        <v>28</v>
      </c>
      <c r="AL113" s="28"/>
    </row>
    <row r="114" spans="2:38" x14ac:dyDescent="0.25">
      <c r="B114" s="196" t="s">
        <v>195</v>
      </c>
      <c r="C114" s="196"/>
      <c r="D114" s="196"/>
      <c r="E114" s="29">
        <f t="shared" ref="E114:R114" si="166">SUM(E104:E113)</f>
        <v>15006.759999999998</v>
      </c>
      <c r="F114" s="29">
        <f t="shared" si="166"/>
        <v>14142.560000000003</v>
      </c>
      <c r="G114" s="29">
        <f t="shared" si="166"/>
        <v>19095.349999999999</v>
      </c>
      <c r="H114" s="29">
        <f t="shared" si="166"/>
        <v>14741.130000000003</v>
      </c>
      <c r="I114" s="29">
        <f t="shared" si="166"/>
        <v>13362.66</v>
      </c>
      <c r="J114" s="29">
        <f t="shared" si="166"/>
        <v>12549.310000000001</v>
      </c>
      <c r="K114" s="29">
        <f t="shared" si="166"/>
        <v>14428.410000000002</v>
      </c>
      <c r="L114" s="29">
        <f t="shared" si="166"/>
        <v>20279</v>
      </c>
      <c r="M114" s="29">
        <f t="shared" si="166"/>
        <v>14618</v>
      </c>
      <c r="N114" s="29">
        <f t="shared" si="166"/>
        <v>16718</v>
      </c>
      <c r="O114" s="29">
        <f t="shared" si="166"/>
        <v>14618</v>
      </c>
      <c r="P114" s="29">
        <f t="shared" si="166"/>
        <v>14609</v>
      </c>
      <c r="Q114" s="30">
        <f t="shared" si="166"/>
        <v>184168.18</v>
      </c>
      <c r="R114" s="31">
        <f t="shared" si="166"/>
        <v>203190.81</v>
      </c>
      <c r="S114" s="31">
        <f t="shared" si="149"/>
        <v>-19022.630000000005</v>
      </c>
      <c r="T114" s="32">
        <f t="shared" si="150"/>
        <v>-9.3619539190773468E-2</v>
      </c>
      <c r="U114" s="30">
        <f>SUM(U104:U113)</f>
        <v>1737.4356603773585</v>
      </c>
      <c r="V114" s="31">
        <f>SUM(V104:V113)</f>
        <v>1916.8944339622642</v>
      </c>
      <c r="W114" s="31">
        <f t="shared" si="153"/>
        <v>-179.45877358490566</v>
      </c>
      <c r="X114" s="30">
        <f>SUM(X104:X113)</f>
        <v>2.9699754878245446</v>
      </c>
      <c r="Y114" s="31">
        <f>SUM(Y104:Y113)</f>
        <v>3.2767426221577161</v>
      </c>
      <c r="Z114" s="33">
        <f t="shared" si="156"/>
        <v>-0.30676713433317149</v>
      </c>
      <c r="AA114" s="34">
        <f>SUM(AA104:AA113)</f>
        <v>184168.18</v>
      </c>
      <c r="AB114" s="35">
        <f>SUM(AB104:AB113)</f>
        <v>71444.160000000003</v>
      </c>
      <c r="AC114" s="35">
        <f t="shared" si="158"/>
        <v>112724.01999999999</v>
      </c>
      <c r="AD114" s="36">
        <f t="shared" si="159"/>
        <v>1.577791942686428</v>
      </c>
      <c r="AE114" s="34">
        <f>SUM(AE104:AE113)</f>
        <v>1737.4356603773585</v>
      </c>
      <c r="AF114" s="35">
        <f>SUM(AF104:AF113)</f>
        <v>674.00150943396216</v>
      </c>
      <c r="AG114" s="35">
        <f t="shared" si="162"/>
        <v>1063.4341509433964</v>
      </c>
      <c r="AH114" s="34">
        <f>SUM(AH104:AH113)</f>
        <v>2.9699754878245446</v>
      </c>
      <c r="AI114" s="35">
        <f>SUM(AI104:AI113)</f>
        <v>1.1521393323657474</v>
      </c>
      <c r="AJ114" s="37">
        <f t="shared" si="165"/>
        <v>1.8178361554587972</v>
      </c>
      <c r="AL114" s="16"/>
    </row>
    <row r="115" spans="2:38" x14ac:dyDescent="0.25">
      <c r="Q115" s="11"/>
      <c r="R115" s="12"/>
      <c r="S115" s="12"/>
      <c r="T115" s="12"/>
      <c r="U115" s="11"/>
      <c r="V115" s="12"/>
      <c r="W115" s="12"/>
      <c r="X115" s="11"/>
      <c r="Y115" s="12"/>
      <c r="Z115" s="13"/>
      <c r="AA115" s="14"/>
      <c r="AB115" s="1"/>
      <c r="AC115" s="1"/>
      <c r="AD115" s="1"/>
      <c r="AE115" s="14"/>
      <c r="AF115" s="1"/>
      <c r="AG115" s="1"/>
      <c r="AH115" s="14"/>
      <c r="AI115" s="1"/>
      <c r="AJ115" s="15"/>
      <c r="AL115" s="16"/>
    </row>
    <row r="116" spans="2:38" x14ac:dyDescent="0.25">
      <c r="B116" s="196" t="s">
        <v>196</v>
      </c>
      <c r="C116" s="196"/>
      <c r="D116" s="196"/>
      <c r="Q116" s="11"/>
      <c r="R116" s="12"/>
      <c r="S116" s="12"/>
      <c r="T116" s="12"/>
      <c r="U116" s="11"/>
      <c r="V116" s="12"/>
      <c r="W116" s="12"/>
      <c r="X116" s="11"/>
      <c r="Y116" s="12"/>
      <c r="Z116" s="13"/>
      <c r="AA116" s="14"/>
      <c r="AB116" s="1"/>
      <c r="AC116" s="1"/>
      <c r="AD116" s="1"/>
      <c r="AE116" s="14"/>
      <c r="AF116" s="1"/>
      <c r="AG116" s="1"/>
      <c r="AH116" s="14"/>
      <c r="AI116" s="1"/>
      <c r="AJ116" s="15"/>
      <c r="AL116" s="16"/>
    </row>
    <row r="117" spans="2:38" ht="30" x14ac:dyDescent="0.25">
      <c r="C117" s="17" t="s">
        <v>197</v>
      </c>
      <c r="D117" s="17" t="s">
        <v>198</v>
      </c>
      <c r="E117" s="18">
        <v>1500</v>
      </c>
      <c r="F117" s="18">
        <v>1500</v>
      </c>
      <c r="G117" s="18">
        <v>1500</v>
      </c>
      <c r="H117" s="18">
        <v>1500</v>
      </c>
      <c r="I117" s="18">
        <v>1500</v>
      </c>
      <c r="J117" s="18">
        <v>1500</v>
      </c>
      <c r="K117" s="18">
        <v>1500</v>
      </c>
      <c r="L117" s="18">
        <v>1500</v>
      </c>
      <c r="M117" s="18">
        <v>1500</v>
      </c>
      <c r="N117" s="18">
        <v>1500</v>
      </c>
      <c r="O117" s="18">
        <v>1500</v>
      </c>
      <c r="P117" s="18">
        <v>1500</v>
      </c>
      <c r="Q117" s="19">
        <f>SUM(E117:P117)</f>
        <v>18000</v>
      </c>
      <c r="R117" s="20">
        <v>18000</v>
      </c>
      <c r="S117" s="20">
        <f>Q117-R117</f>
        <v>0</v>
      </c>
      <c r="T117" s="21">
        <f>IF(R117=0,0,(S117/R117))</f>
        <v>0</v>
      </c>
      <c r="U117" s="19">
        <f>IF(106=0,0,Q117/106)</f>
        <v>169.81132075471697</v>
      </c>
      <c r="V117" s="20">
        <f>IF(106=0,0,R117/106)</f>
        <v>169.81132075471697</v>
      </c>
      <c r="W117" s="20">
        <f>IF(AND(U117=0, V117=0),0,U117-V117)</f>
        <v>0</v>
      </c>
      <c r="X117" s="19">
        <f>IF(62010=0,0,Q117/62010)</f>
        <v>0.29027576197387517</v>
      </c>
      <c r="Y117" s="20">
        <f>IF(62010=0,0,R117/62010)</f>
        <v>0.29027576197387517</v>
      </c>
      <c r="Z117" s="22">
        <f>IF(AND(X117=0, Y117=0),0,X117-Y117)</f>
        <v>0</v>
      </c>
      <c r="AA117" s="23">
        <f>SUM(E117:P117)</f>
        <v>18000</v>
      </c>
      <c r="AB117" s="24">
        <v>0</v>
      </c>
      <c r="AC117" s="24">
        <f>AA117-AB117</f>
        <v>18000</v>
      </c>
      <c r="AD117" s="25">
        <f>IF(AB117=0,0,(AC117/AB117))</f>
        <v>0</v>
      </c>
      <c r="AE117" s="23">
        <f>IF(106=0,0,AA117/106)</f>
        <v>169.81132075471697</v>
      </c>
      <c r="AF117" s="24">
        <f>IF(106=0,0,AB117/106)</f>
        <v>0</v>
      </c>
      <c r="AG117" s="24">
        <f>IF(AND(AE117=0, AF117=0),0,AE117-AF117)</f>
        <v>169.81132075471697</v>
      </c>
      <c r="AH117" s="23">
        <f>IF(62010=0,0,AA117/62010)</f>
        <v>0.29027576197387517</v>
      </c>
      <c r="AI117" s="24">
        <f>IF(62010=0,0,AB117/62010)</f>
        <v>0</v>
      </c>
      <c r="AJ117" s="26">
        <f>IF(AND(AH117=0, AI117=0),0,AH117-AI117)</f>
        <v>0.29027576197387517</v>
      </c>
      <c r="AK117" s="27" t="s">
        <v>199</v>
      </c>
      <c r="AL117" s="28"/>
    </row>
    <row r="118" spans="2:38" x14ac:dyDescent="0.25">
      <c r="D118" s="38" t="s">
        <v>200</v>
      </c>
      <c r="E118" s="39">
        <v>1500</v>
      </c>
      <c r="F118" s="39">
        <v>1500</v>
      </c>
      <c r="G118" s="39">
        <v>1500</v>
      </c>
      <c r="H118" s="39">
        <v>1500</v>
      </c>
      <c r="I118" s="39">
        <v>1500</v>
      </c>
      <c r="J118" s="39">
        <v>1500</v>
      </c>
      <c r="K118" s="39">
        <v>1500</v>
      </c>
      <c r="L118" s="39">
        <v>1500</v>
      </c>
      <c r="M118" s="39">
        <v>1500</v>
      </c>
      <c r="N118" s="39">
        <v>1500</v>
      </c>
      <c r="O118" s="39">
        <v>1500</v>
      </c>
      <c r="P118" s="39">
        <v>1500</v>
      </c>
      <c r="Q118" s="40"/>
      <c r="R118" s="41"/>
      <c r="S118" s="41"/>
      <c r="T118" s="41"/>
      <c r="U118" s="40"/>
      <c r="V118" s="41"/>
      <c r="W118" s="41"/>
      <c r="X118" s="40"/>
      <c r="Y118" s="41"/>
      <c r="Z118" s="42"/>
      <c r="AA118" s="40"/>
      <c r="AB118" s="41"/>
      <c r="AC118" s="41"/>
      <c r="AD118" s="41"/>
      <c r="AE118" s="40"/>
      <c r="AF118" s="41"/>
      <c r="AG118" s="41"/>
      <c r="AH118" s="40"/>
      <c r="AI118" s="41"/>
      <c r="AJ118" s="42"/>
      <c r="AK118" s="43" t="s">
        <v>28</v>
      </c>
      <c r="AL118" s="40"/>
    </row>
    <row r="119" spans="2:38" x14ac:dyDescent="0.25">
      <c r="C119" s="17" t="s">
        <v>201</v>
      </c>
      <c r="D119" s="17" t="s">
        <v>202</v>
      </c>
      <c r="E119" s="18">
        <v>0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v>0</v>
      </c>
      <c r="Q119" s="19">
        <f>SUM(E119:P119)</f>
        <v>0</v>
      </c>
      <c r="R119" s="20">
        <v>7404.94</v>
      </c>
      <c r="S119" s="20">
        <f>Q119-R119</f>
        <v>-7404.94</v>
      </c>
      <c r="T119" s="21">
        <f>IF(R119=0,0,(S119/R119))</f>
        <v>-1</v>
      </c>
      <c r="U119" s="19">
        <f t="shared" ref="U119:V122" si="167">IF(106=0,0,Q119/106)</f>
        <v>0</v>
      </c>
      <c r="V119" s="20">
        <f t="shared" si="167"/>
        <v>69.857924528301879</v>
      </c>
      <c r="W119" s="20">
        <f>IF(AND(U119=0, V119=0),0,U119-V119)</f>
        <v>-69.857924528301879</v>
      </c>
      <c r="X119" s="19">
        <f t="shared" ref="X119:Y122" si="168">IF(62010=0,0,Q119/62010)</f>
        <v>0</v>
      </c>
      <c r="Y119" s="20">
        <f t="shared" si="168"/>
        <v>0.11941525560393484</v>
      </c>
      <c r="Z119" s="22">
        <f>IF(AND(X119=0, Y119=0),0,X119-Y119)</f>
        <v>-0.11941525560393484</v>
      </c>
      <c r="AA119" s="23">
        <f>SUM(E119:P119)</f>
        <v>0</v>
      </c>
      <c r="AB119" s="24">
        <v>0</v>
      </c>
      <c r="AC119" s="24">
        <f>AA119-AB119</f>
        <v>0</v>
      </c>
      <c r="AD119" s="25">
        <f>IF(AB119=0,0,(AC119/AB119))</f>
        <v>0</v>
      </c>
      <c r="AE119" s="23">
        <f t="shared" ref="AE119:AF122" si="169">IF(106=0,0,AA119/106)</f>
        <v>0</v>
      </c>
      <c r="AF119" s="24">
        <f t="shared" si="169"/>
        <v>0</v>
      </c>
      <c r="AG119" s="24">
        <f>IF(AND(AE119=0, AF119=0),0,AE119-AF119)</f>
        <v>0</v>
      </c>
      <c r="AH119" s="23">
        <f t="shared" ref="AH119:AI122" si="170">IF(62010=0,0,AA119/62010)</f>
        <v>0</v>
      </c>
      <c r="AI119" s="24">
        <f t="shared" si="170"/>
        <v>0</v>
      </c>
      <c r="AJ119" s="26">
        <f>IF(AND(AH119=0, AI119=0),0,AH119-AI119)</f>
        <v>0</v>
      </c>
      <c r="AK119" s="27" t="s">
        <v>28</v>
      </c>
      <c r="AL119" s="28"/>
    </row>
    <row r="120" spans="2:38" x14ac:dyDescent="0.25">
      <c r="C120" s="17" t="s">
        <v>203</v>
      </c>
      <c r="D120" s="17" t="s">
        <v>204</v>
      </c>
      <c r="E120" s="18">
        <v>0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18">
        <v>0</v>
      </c>
      <c r="Q120" s="19">
        <f>SUM(E120:P120)</f>
        <v>0</v>
      </c>
      <c r="R120" s="20">
        <v>3000</v>
      </c>
      <c r="S120" s="20">
        <f>Q120-R120</f>
        <v>-3000</v>
      </c>
      <c r="T120" s="21">
        <f>IF(R120=0,0,(S120/R120))</f>
        <v>-1</v>
      </c>
      <c r="U120" s="19">
        <f t="shared" si="167"/>
        <v>0</v>
      </c>
      <c r="V120" s="20">
        <f t="shared" si="167"/>
        <v>28.30188679245283</v>
      </c>
      <c r="W120" s="20">
        <f>IF(AND(U120=0, V120=0),0,U120-V120)</f>
        <v>-28.30188679245283</v>
      </c>
      <c r="X120" s="19">
        <f t="shared" si="168"/>
        <v>0</v>
      </c>
      <c r="Y120" s="20">
        <f t="shared" si="168"/>
        <v>4.8379293662312528E-2</v>
      </c>
      <c r="Z120" s="22">
        <f>IF(AND(X120=0, Y120=0),0,X120-Y120)</f>
        <v>-4.8379293662312528E-2</v>
      </c>
      <c r="AA120" s="23">
        <f>SUM(E120:P120)</f>
        <v>0</v>
      </c>
      <c r="AB120" s="24">
        <v>0</v>
      </c>
      <c r="AC120" s="24">
        <f>AA120-AB120</f>
        <v>0</v>
      </c>
      <c r="AD120" s="25">
        <f>IF(AB120=0,0,(AC120/AB120))</f>
        <v>0</v>
      </c>
      <c r="AE120" s="23">
        <f t="shared" si="169"/>
        <v>0</v>
      </c>
      <c r="AF120" s="24">
        <f t="shared" si="169"/>
        <v>0</v>
      </c>
      <c r="AG120" s="24">
        <f>IF(AND(AE120=0, AF120=0),0,AE120-AF120)</f>
        <v>0</v>
      </c>
      <c r="AH120" s="23">
        <f t="shared" si="170"/>
        <v>0</v>
      </c>
      <c r="AI120" s="24">
        <f t="shared" si="170"/>
        <v>0</v>
      </c>
      <c r="AJ120" s="26">
        <f>IF(AND(AH120=0, AI120=0),0,AH120-AI120)</f>
        <v>0</v>
      </c>
      <c r="AK120" s="27" t="s">
        <v>28</v>
      </c>
      <c r="AL120" s="28"/>
    </row>
    <row r="121" spans="2:38" x14ac:dyDescent="0.25">
      <c r="C121" s="17" t="s">
        <v>205</v>
      </c>
      <c r="D121" s="17" t="s">
        <v>206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9">
        <f>SUM(E121:P121)</f>
        <v>0</v>
      </c>
      <c r="R121" s="20">
        <v>0</v>
      </c>
      <c r="S121" s="20">
        <f>Q121-R121</f>
        <v>0</v>
      </c>
      <c r="T121" s="21">
        <f>IF(R121=0,0,(S121/R121))</f>
        <v>0</v>
      </c>
      <c r="U121" s="19">
        <f t="shared" si="167"/>
        <v>0</v>
      </c>
      <c r="V121" s="20">
        <f t="shared" si="167"/>
        <v>0</v>
      </c>
      <c r="W121" s="20">
        <f>IF(AND(U121=0, V121=0),0,U121-V121)</f>
        <v>0</v>
      </c>
      <c r="X121" s="19">
        <f t="shared" si="168"/>
        <v>0</v>
      </c>
      <c r="Y121" s="20">
        <f t="shared" si="168"/>
        <v>0</v>
      </c>
      <c r="Z121" s="22">
        <f>IF(AND(X121=0, Y121=0),0,X121-Y121)</f>
        <v>0</v>
      </c>
      <c r="AA121" s="23">
        <f>SUM(E121:P121)</f>
        <v>0</v>
      </c>
      <c r="AB121" s="24">
        <v>17363.04</v>
      </c>
      <c r="AC121" s="24">
        <f>AA121-AB121</f>
        <v>-17363.04</v>
      </c>
      <c r="AD121" s="25">
        <f>IF(AB121=0,0,(AC121/AB121))</f>
        <v>-1</v>
      </c>
      <c r="AE121" s="23">
        <f t="shared" si="169"/>
        <v>0</v>
      </c>
      <c r="AF121" s="24">
        <f t="shared" si="169"/>
        <v>163.80226415094342</v>
      </c>
      <c r="AG121" s="24">
        <f>IF(AND(AE121=0, AF121=0),0,AE121-AF121)</f>
        <v>-163.80226415094342</v>
      </c>
      <c r="AH121" s="23">
        <f t="shared" si="170"/>
        <v>0</v>
      </c>
      <c r="AI121" s="24">
        <f t="shared" si="170"/>
        <v>0.280003870343493</v>
      </c>
      <c r="AJ121" s="26">
        <f>IF(AND(AH121=0, AI121=0),0,AH121-AI121)</f>
        <v>-0.280003870343493</v>
      </c>
      <c r="AK121" s="27" t="s">
        <v>28</v>
      </c>
      <c r="AL121" s="28"/>
    </row>
    <row r="122" spans="2:38" x14ac:dyDescent="0.25">
      <c r="C122" s="17" t="s">
        <v>207</v>
      </c>
      <c r="D122" s="17" t="s">
        <v>208</v>
      </c>
      <c r="E122" s="18">
        <v>0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18">
        <v>0</v>
      </c>
      <c r="Q122" s="19">
        <f>SUM(E122:P122)</f>
        <v>0</v>
      </c>
      <c r="R122" s="20">
        <v>0</v>
      </c>
      <c r="S122" s="20">
        <f>Q122-R122</f>
        <v>0</v>
      </c>
      <c r="T122" s="21">
        <f>IF(R122=0,0,(S122/R122))</f>
        <v>0</v>
      </c>
      <c r="U122" s="19">
        <f t="shared" si="167"/>
        <v>0</v>
      </c>
      <c r="V122" s="20">
        <f t="shared" si="167"/>
        <v>0</v>
      </c>
      <c r="W122" s="20">
        <f>IF(AND(U122=0, V122=0),0,U122-V122)</f>
        <v>0</v>
      </c>
      <c r="X122" s="19">
        <f t="shared" si="168"/>
        <v>0</v>
      </c>
      <c r="Y122" s="20">
        <f t="shared" si="168"/>
        <v>0</v>
      </c>
      <c r="Z122" s="22">
        <f>IF(AND(X122=0, Y122=0),0,X122-Y122)</f>
        <v>0</v>
      </c>
      <c r="AA122" s="23">
        <f>SUM(E122:P122)</f>
        <v>0</v>
      </c>
      <c r="AB122" s="24">
        <v>114.37</v>
      </c>
      <c r="AC122" s="24">
        <f>AA122-AB122</f>
        <v>-114.37</v>
      </c>
      <c r="AD122" s="25">
        <f>IF(AB122=0,0,(AC122/AB122))</f>
        <v>-1</v>
      </c>
      <c r="AE122" s="23">
        <f t="shared" si="169"/>
        <v>0</v>
      </c>
      <c r="AF122" s="24">
        <f t="shared" si="169"/>
        <v>1.0789622641509435</v>
      </c>
      <c r="AG122" s="24">
        <f>IF(AND(AE122=0, AF122=0),0,AE122-AF122)</f>
        <v>-1.0789622641509435</v>
      </c>
      <c r="AH122" s="23">
        <f t="shared" si="170"/>
        <v>0</v>
      </c>
      <c r="AI122" s="24">
        <f t="shared" si="170"/>
        <v>1.8443799387195614E-3</v>
      </c>
      <c r="AJ122" s="26">
        <f>IF(AND(AH122=0, AI122=0),0,AH122-AI122)</f>
        <v>-1.8443799387195614E-3</v>
      </c>
      <c r="AK122" s="27" t="s">
        <v>28</v>
      </c>
      <c r="AL122" s="28"/>
    </row>
    <row r="123" spans="2:38" x14ac:dyDescent="0.25">
      <c r="B123" s="196" t="s">
        <v>209</v>
      </c>
      <c r="C123" s="196"/>
      <c r="D123" s="196"/>
      <c r="E123" s="29">
        <f t="shared" ref="E123:R123" si="171">SUM(E117:E117,E119:E122)</f>
        <v>1500</v>
      </c>
      <c r="F123" s="29">
        <f t="shared" si="171"/>
        <v>1500</v>
      </c>
      <c r="G123" s="29">
        <f t="shared" si="171"/>
        <v>1500</v>
      </c>
      <c r="H123" s="29">
        <f t="shared" si="171"/>
        <v>1500</v>
      </c>
      <c r="I123" s="29">
        <f t="shared" si="171"/>
        <v>1500</v>
      </c>
      <c r="J123" s="29">
        <f t="shared" si="171"/>
        <v>1500</v>
      </c>
      <c r="K123" s="29">
        <f t="shared" si="171"/>
        <v>1500</v>
      </c>
      <c r="L123" s="29">
        <f t="shared" si="171"/>
        <v>1500</v>
      </c>
      <c r="M123" s="29">
        <f t="shared" si="171"/>
        <v>1500</v>
      </c>
      <c r="N123" s="29">
        <f t="shared" si="171"/>
        <v>1500</v>
      </c>
      <c r="O123" s="29">
        <f t="shared" si="171"/>
        <v>1500</v>
      </c>
      <c r="P123" s="29">
        <f t="shared" si="171"/>
        <v>1500</v>
      </c>
      <c r="Q123" s="30">
        <f t="shared" si="171"/>
        <v>18000</v>
      </c>
      <c r="R123" s="31">
        <f t="shared" si="171"/>
        <v>28404.94</v>
      </c>
      <c r="S123" s="31">
        <f>Q123-R123</f>
        <v>-10404.939999999999</v>
      </c>
      <c r="T123" s="32">
        <f>IF(R123=0,0,(S123/R123))</f>
        <v>-0.36630740990827648</v>
      </c>
      <c r="U123" s="30">
        <f>SUM(U117:U122)</f>
        <v>169.81132075471697</v>
      </c>
      <c r="V123" s="31">
        <f>SUM(V117:V122)</f>
        <v>267.9711320754717</v>
      </c>
      <c r="W123" s="31">
        <f>IF(AND(U123=0, V123=0),0,U123-V123)</f>
        <v>-98.159811320754727</v>
      </c>
      <c r="X123" s="30">
        <f>SUM(X117:X122)</f>
        <v>0.29027576197387517</v>
      </c>
      <c r="Y123" s="31">
        <f>SUM(Y117:Y122)</f>
        <v>0.45807031124012254</v>
      </c>
      <c r="Z123" s="33">
        <f>IF(AND(X123=0, Y123=0),0,X123-Y123)</f>
        <v>-0.16779454926624737</v>
      </c>
      <c r="AA123" s="34">
        <f>SUM(AA117:AA122)</f>
        <v>18000</v>
      </c>
      <c r="AB123" s="35">
        <f>SUM(AB117:AB122)</f>
        <v>17477.41</v>
      </c>
      <c r="AC123" s="35">
        <f>AA123-AB123</f>
        <v>522.59000000000015</v>
      </c>
      <c r="AD123" s="36">
        <f>IF(AB123=0,0,(AC123/AB123))</f>
        <v>2.990088348330789E-2</v>
      </c>
      <c r="AE123" s="34">
        <f>SUM(AE117:AE122)</f>
        <v>169.81132075471697</v>
      </c>
      <c r="AF123" s="35">
        <f>SUM(AF117:AF122)</f>
        <v>164.88122641509435</v>
      </c>
      <c r="AG123" s="35">
        <f>IF(AND(AE123=0, AF123=0),0,AE123-AF123)</f>
        <v>4.9300943396226273</v>
      </c>
      <c r="AH123" s="34">
        <f>SUM(AH117:AH122)</f>
        <v>0.29027576197387517</v>
      </c>
      <c r="AI123" s="35">
        <f>SUM(AI117:AI122)</f>
        <v>0.28184825028221255</v>
      </c>
      <c r="AJ123" s="37">
        <f>IF(AND(AH123=0, AI123=0),0,AH123-AI123)</f>
        <v>8.4275116916626147E-3</v>
      </c>
      <c r="AL123" s="16"/>
    </row>
    <row r="124" spans="2:38" x14ac:dyDescent="0.25">
      <c r="Q124" s="11"/>
      <c r="R124" s="12"/>
      <c r="S124" s="12"/>
      <c r="T124" s="12"/>
      <c r="U124" s="11"/>
      <c r="V124" s="12"/>
      <c r="W124" s="12"/>
      <c r="X124" s="11"/>
      <c r="Y124" s="12"/>
      <c r="Z124" s="13"/>
      <c r="AA124" s="14"/>
      <c r="AB124" s="1"/>
      <c r="AC124" s="1"/>
      <c r="AD124" s="1"/>
      <c r="AE124" s="14"/>
      <c r="AF124" s="1"/>
      <c r="AG124" s="1"/>
      <c r="AH124" s="14"/>
      <c r="AI124" s="1"/>
      <c r="AJ124" s="15"/>
      <c r="AL124" s="16"/>
    </row>
    <row r="125" spans="2:38" x14ac:dyDescent="0.25">
      <c r="B125" s="196" t="s">
        <v>210</v>
      </c>
      <c r="C125" s="196"/>
      <c r="D125" s="196"/>
      <c r="Q125" s="11"/>
      <c r="R125" s="12"/>
      <c r="S125" s="12"/>
      <c r="T125" s="12"/>
      <c r="U125" s="11"/>
      <c r="V125" s="12"/>
      <c r="W125" s="12"/>
      <c r="X125" s="11"/>
      <c r="Y125" s="12"/>
      <c r="Z125" s="13"/>
      <c r="AA125" s="14"/>
      <c r="AB125" s="1"/>
      <c r="AC125" s="1"/>
      <c r="AD125" s="1"/>
      <c r="AE125" s="14"/>
      <c r="AF125" s="1"/>
      <c r="AG125" s="1"/>
      <c r="AH125" s="14"/>
      <c r="AI125" s="1"/>
      <c r="AJ125" s="15"/>
      <c r="AL125" s="16"/>
    </row>
    <row r="126" spans="2:38" ht="30" x14ac:dyDescent="0.25">
      <c r="C126" s="17" t="s">
        <v>211</v>
      </c>
      <c r="D126" s="17" t="s">
        <v>212</v>
      </c>
      <c r="E126" s="18">
        <v>5666.17</v>
      </c>
      <c r="F126" s="18">
        <v>5666.17</v>
      </c>
      <c r="G126" s="18">
        <v>5666.17</v>
      </c>
      <c r="H126" s="18">
        <v>4466.13</v>
      </c>
      <c r="I126" s="18">
        <v>5844.48</v>
      </c>
      <c r="J126" s="18">
        <v>5844.48</v>
      </c>
      <c r="K126" s="18">
        <v>51862.64</v>
      </c>
      <c r="L126" s="18">
        <v>21184</v>
      </c>
      <c r="M126" s="18">
        <v>21184</v>
      </c>
      <c r="N126" s="18">
        <v>21184</v>
      </c>
      <c r="O126" s="18">
        <v>21184</v>
      </c>
      <c r="P126" s="18">
        <v>21184</v>
      </c>
      <c r="Q126" s="19">
        <f>SUM(E126:P126)</f>
        <v>190936.24</v>
      </c>
      <c r="R126" s="20">
        <v>66807.72</v>
      </c>
      <c r="S126" s="20">
        <f>Q126-R126</f>
        <v>124128.51999999999</v>
      </c>
      <c r="T126" s="21">
        <f>IF(R126=0,0,(S126/R126))</f>
        <v>1.8579966506864773</v>
      </c>
      <c r="U126" s="19">
        <f>IF(106=0,0,Q126/106)</f>
        <v>1801.2852830188679</v>
      </c>
      <c r="V126" s="20">
        <f>IF(106=0,0,R126/106)</f>
        <v>630.26150943396226</v>
      </c>
      <c r="W126" s="20">
        <f>IF(AND(U126=0, V126=0),0,U126-V126)</f>
        <v>1171.0237735849055</v>
      </c>
      <c r="X126" s="19">
        <f>IF(62010=0,0,Q126/62010)</f>
        <v>3.0791201419125946</v>
      </c>
      <c r="Y126" s="20">
        <f>IF(62010=0,0,R126/62010)</f>
        <v>1.0773701015965167</v>
      </c>
      <c r="Z126" s="22">
        <f>IF(AND(X126=0, Y126=0),0,X126-Y126)</f>
        <v>2.0017500403160779</v>
      </c>
      <c r="AA126" s="23">
        <f>SUM(E126:P126)</f>
        <v>190936.24</v>
      </c>
      <c r="AB126" s="24">
        <v>204000</v>
      </c>
      <c r="AC126" s="24">
        <f>AA126-AB126</f>
        <v>-13063.760000000009</v>
      </c>
      <c r="AD126" s="25">
        <f>IF(AB126=0,0,(AC126/AB126))</f>
        <v>-6.4038039215686321E-2</v>
      </c>
      <c r="AE126" s="23">
        <f>IF(106=0,0,AA126/106)</f>
        <v>1801.2852830188679</v>
      </c>
      <c r="AF126" s="24">
        <f>IF(106=0,0,AB126/106)</f>
        <v>1924.5283018867924</v>
      </c>
      <c r="AG126" s="24">
        <f>IF(AND(AE126=0, AF126=0),0,AE126-AF126)</f>
        <v>-123.24301886792455</v>
      </c>
      <c r="AH126" s="23">
        <f>IF(62010=0,0,AA126/62010)</f>
        <v>3.0791201419125946</v>
      </c>
      <c r="AI126" s="24">
        <f>IF(62010=0,0,AB126/62010)</f>
        <v>3.2897919690372519</v>
      </c>
      <c r="AJ126" s="26">
        <f>IF(AND(AH126=0, AI126=0),0,AH126-AI126)</f>
        <v>-0.21067182712465726</v>
      </c>
      <c r="AK126" s="27" t="s">
        <v>213</v>
      </c>
      <c r="AL126" s="28"/>
    </row>
    <row r="127" spans="2:38" x14ac:dyDescent="0.25">
      <c r="D127" s="38" t="s">
        <v>214</v>
      </c>
      <c r="E127" s="39">
        <v>5836.16</v>
      </c>
      <c r="F127" s="39">
        <v>5836.16</v>
      </c>
      <c r="G127" s="39">
        <v>5836.16</v>
      </c>
      <c r="H127" s="39">
        <v>5836.16</v>
      </c>
      <c r="I127" s="39">
        <v>5836.16</v>
      </c>
      <c r="J127" s="39">
        <v>5836.16</v>
      </c>
      <c r="K127" s="39">
        <v>5836.16</v>
      </c>
      <c r="L127" s="39">
        <v>5836.16</v>
      </c>
      <c r="M127" s="39">
        <v>5836.16</v>
      </c>
      <c r="N127" s="39">
        <v>5836.16</v>
      </c>
      <c r="O127" s="39">
        <v>5836.16</v>
      </c>
      <c r="P127" s="39">
        <v>5836.16</v>
      </c>
      <c r="Q127" s="40"/>
      <c r="R127" s="41"/>
      <c r="S127" s="41"/>
      <c r="T127" s="41"/>
      <c r="U127" s="40"/>
      <c r="V127" s="41"/>
      <c r="W127" s="41"/>
      <c r="X127" s="40"/>
      <c r="Y127" s="41"/>
      <c r="Z127" s="42"/>
      <c r="AA127" s="40"/>
      <c r="AB127" s="41"/>
      <c r="AC127" s="41"/>
      <c r="AD127" s="41"/>
      <c r="AE127" s="40"/>
      <c r="AF127" s="41"/>
      <c r="AG127" s="41"/>
      <c r="AH127" s="40"/>
      <c r="AI127" s="41"/>
      <c r="AJ127" s="42"/>
      <c r="AK127" s="43" t="s">
        <v>28</v>
      </c>
      <c r="AL127" s="40"/>
    </row>
    <row r="128" spans="2:38" x14ac:dyDescent="0.25">
      <c r="B128" s="196" t="s">
        <v>215</v>
      </c>
      <c r="C128" s="196"/>
      <c r="D128" s="196"/>
      <c r="E128" s="29">
        <f t="shared" ref="E128:R128" si="172">SUM(E126:E126)</f>
        <v>5666.17</v>
      </c>
      <c r="F128" s="29">
        <f t="shared" si="172"/>
        <v>5666.17</v>
      </c>
      <c r="G128" s="29">
        <f t="shared" si="172"/>
        <v>5666.17</v>
      </c>
      <c r="H128" s="29">
        <f t="shared" si="172"/>
        <v>4466.13</v>
      </c>
      <c r="I128" s="29">
        <f t="shared" si="172"/>
        <v>5844.48</v>
      </c>
      <c r="J128" s="29">
        <f t="shared" si="172"/>
        <v>5844.48</v>
      </c>
      <c r="K128" s="29">
        <f t="shared" si="172"/>
        <v>51862.64</v>
      </c>
      <c r="L128" s="29">
        <f t="shared" si="172"/>
        <v>21184</v>
      </c>
      <c r="M128" s="29">
        <f t="shared" si="172"/>
        <v>21184</v>
      </c>
      <c r="N128" s="29">
        <f t="shared" si="172"/>
        <v>21184</v>
      </c>
      <c r="O128" s="29">
        <f t="shared" si="172"/>
        <v>21184</v>
      </c>
      <c r="P128" s="29">
        <f t="shared" si="172"/>
        <v>21184</v>
      </c>
      <c r="Q128" s="30">
        <f t="shared" si="172"/>
        <v>190936.24</v>
      </c>
      <c r="R128" s="31">
        <f t="shared" si="172"/>
        <v>66807.72</v>
      </c>
      <c r="S128" s="31">
        <f>Q128-R128</f>
        <v>124128.51999999999</v>
      </c>
      <c r="T128" s="32">
        <f>IF(R128=0,0,(S128/R128))</f>
        <v>1.8579966506864773</v>
      </c>
      <c r="U128" s="30">
        <f>SUM(U126:U127)</f>
        <v>1801.2852830188679</v>
      </c>
      <c r="V128" s="31">
        <f>SUM(V126:V127)</f>
        <v>630.26150943396226</v>
      </c>
      <c r="W128" s="31">
        <f>IF(AND(U128=0, V128=0),0,U128-V128)</f>
        <v>1171.0237735849055</v>
      </c>
      <c r="X128" s="30">
        <f>SUM(X126:X127)</f>
        <v>3.0791201419125946</v>
      </c>
      <c r="Y128" s="31">
        <f>SUM(Y126:Y127)</f>
        <v>1.0773701015965167</v>
      </c>
      <c r="Z128" s="33">
        <f>IF(AND(X128=0, Y128=0),0,X128-Y128)</f>
        <v>2.0017500403160779</v>
      </c>
      <c r="AA128" s="34">
        <f>SUM(AA126:AA127)</f>
        <v>190936.24</v>
      </c>
      <c r="AB128" s="35">
        <f>SUM(AB126:AB127)</f>
        <v>204000</v>
      </c>
      <c r="AC128" s="35">
        <f>AA128-AB128</f>
        <v>-13063.760000000009</v>
      </c>
      <c r="AD128" s="36">
        <f>IF(AB128=0,0,(AC128/AB128))</f>
        <v>-6.4038039215686321E-2</v>
      </c>
      <c r="AE128" s="34">
        <f>SUM(AE126:AE127)</f>
        <v>1801.2852830188679</v>
      </c>
      <c r="AF128" s="35">
        <f>SUM(AF126:AF127)</f>
        <v>1924.5283018867924</v>
      </c>
      <c r="AG128" s="35">
        <f>IF(AND(AE128=0, AF128=0),0,AE128-AF128)</f>
        <v>-123.24301886792455</v>
      </c>
      <c r="AH128" s="34">
        <f>SUM(AH126:AH127)</f>
        <v>3.0791201419125946</v>
      </c>
      <c r="AI128" s="35">
        <f>SUM(AI126:AI127)</f>
        <v>3.2897919690372519</v>
      </c>
      <c r="AJ128" s="37">
        <f>IF(AND(AH128=0, AI128=0),0,AH128-AI128)</f>
        <v>-0.21067182712465726</v>
      </c>
      <c r="AL128" s="16"/>
    </row>
    <row r="129" spans="1:38" x14ac:dyDescent="0.25">
      <c r="Q129" s="11"/>
      <c r="R129" s="12"/>
      <c r="S129" s="12"/>
      <c r="T129" s="12"/>
      <c r="U129" s="11"/>
      <c r="V129" s="12"/>
      <c r="W129" s="12"/>
      <c r="X129" s="11"/>
      <c r="Y129" s="12"/>
      <c r="Z129" s="13"/>
      <c r="AA129" s="14"/>
      <c r="AB129" s="1"/>
      <c r="AC129" s="1"/>
      <c r="AD129" s="1"/>
      <c r="AE129" s="14"/>
      <c r="AF129" s="1"/>
      <c r="AG129" s="1"/>
      <c r="AH129" s="14"/>
      <c r="AI129" s="1"/>
      <c r="AJ129" s="15"/>
      <c r="AL129" s="16"/>
    </row>
    <row r="130" spans="1:38" x14ac:dyDescent="0.25">
      <c r="A130" s="195" t="s">
        <v>216</v>
      </c>
      <c r="B130" s="195"/>
      <c r="C130" s="195"/>
      <c r="D130" s="195"/>
      <c r="E130" s="29">
        <f t="shared" ref="E130:R130" si="173">SUM(E36,E48,E71,E76,E95,E101,E114,E123,E128)</f>
        <v>102469.93999999999</v>
      </c>
      <c r="F130" s="29">
        <f t="shared" si="173"/>
        <v>102300.87</v>
      </c>
      <c r="G130" s="29">
        <f t="shared" si="173"/>
        <v>103400.01</v>
      </c>
      <c r="H130" s="29">
        <f t="shared" si="173"/>
        <v>98359.320000000022</v>
      </c>
      <c r="I130" s="29">
        <f t="shared" si="173"/>
        <v>98272.76</v>
      </c>
      <c r="J130" s="29">
        <f t="shared" si="173"/>
        <v>107008.67</v>
      </c>
      <c r="K130" s="29">
        <f t="shared" si="173"/>
        <v>146070.46999999997</v>
      </c>
      <c r="L130" s="29">
        <f t="shared" si="173"/>
        <v>120902</v>
      </c>
      <c r="M130" s="29">
        <f t="shared" si="173"/>
        <v>105626</v>
      </c>
      <c r="N130" s="29">
        <f t="shared" si="173"/>
        <v>104376</v>
      </c>
      <c r="O130" s="29">
        <f t="shared" si="173"/>
        <v>103076</v>
      </c>
      <c r="P130" s="29">
        <f t="shared" si="173"/>
        <v>100667</v>
      </c>
      <c r="Q130" s="30">
        <f t="shared" si="173"/>
        <v>1292529.04</v>
      </c>
      <c r="R130" s="31">
        <f t="shared" si="173"/>
        <v>1365523.9199999997</v>
      </c>
      <c r="S130" s="31">
        <f>Q130-R130</f>
        <v>-72994.879999999655</v>
      </c>
      <c r="T130" s="32">
        <f>IF(R130=0,0,(S130/R130))</f>
        <v>-5.34555850182395E-2</v>
      </c>
      <c r="U130" s="30">
        <f>SUM(U36,U48,U71,U76,U95,U101,U114,U123,U128)</f>
        <v>12193.670188679247</v>
      </c>
      <c r="V130" s="31">
        <f>SUM(V36,V48,V71,V76,V95,V101,V114,V123,V128)</f>
        <v>12882.30113207547</v>
      </c>
      <c r="W130" s="31">
        <f>IF(AND(U130=0, V130=0),0,U130-V130)</f>
        <v>-688.6309433962233</v>
      </c>
      <c r="X130" s="30">
        <f>SUM(X36,X48,X71,X76,X95,X101,X114,X123,X128)</f>
        <v>20.84388066440896</v>
      </c>
      <c r="Y130" s="31">
        <f>SUM(Y36,Y48,Y71,Y76,Y95,Y101,Y114,Y123,Y128)</f>
        <v>22.021027576197387</v>
      </c>
      <c r="Z130" s="33">
        <f>IF(AND(X130=0, Y130=0),0,X130-Y130)</f>
        <v>-1.1771469117884266</v>
      </c>
      <c r="AA130" s="34">
        <f>SUM(AA36,AA48,AA71,AA76,AA95,AA101,AA114,AA123,AA128)</f>
        <v>1292529.04</v>
      </c>
      <c r="AB130" s="35">
        <f>SUM(AB36,AB48,AB71,AB76,AB95,AB101,AB114,AB123,AB128)</f>
        <v>1258956.05</v>
      </c>
      <c r="AC130" s="35">
        <f>AA130-AB130</f>
        <v>33572.989999999991</v>
      </c>
      <c r="AD130" s="36">
        <f>IF(AB130=0,0,(AC130/AB130))</f>
        <v>2.6667324883978268E-2</v>
      </c>
      <c r="AE130" s="34">
        <f>SUM(AE36,AE48,AE71,AE76,AE95,AE101,AE114,AE123,AE128)</f>
        <v>12193.670188679247</v>
      </c>
      <c r="AF130" s="35">
        <f>SUM(AF36,AF48,AF71,AF76,AF95,AF101,AF114,AF123,AF128)</f>
        <v>11876.943867924525</v>
      </c>
      <c r="AG130" s="35">
        <f>IF(AND(AE130=0, AF130=0),0,AE130-AF130)</f>
        <v>316.72632075472211</v>
      </c>
      <c r="AH130" s="34">
        <f>SUM(AH36,AH48,AH71,AH76,AH95,AH101,AH114,AH123,AH128)</f>
        <v>20.84388066440896</v>
      </c>
      <c r="AI130" s="35">
        <f>SUM(AI36,AI48,AI71,AI76,AI95,AI101,AI114,AI123,AI128)</f>
        <v>20.302468150298342</v>
      </c>
      <c r="AJ130" s="37">
        <f>IF(AND(AH130=0, AI130=0),0,AH130-AI130)</f>
        <v>0.5414125141106183</v>
      </c>
      <c r="AL130" s="16"/>
    </row>
    <row r="131" spans="1:38" x14ac:dyDescent="0.25">
      <c r="Q131" s="11"/>
      <c r="R131" s="12"/>
      <c r="S131" s="12"/>
      <c r="T131" s="12"/>
      <c r="U131" s="11"/>
      <c r="V131" s="12"/>
      <c r="W131" s="12"/>
      <c r="X131" s="11"/>
      <c r="Y131" s="12"/>
      <c r="Z131" s="13"/>
      <c r="AA131" s="14"/>
      <c r="AB131" s="1"/>
      <c r="AC131" s="1"/>
      <c r="AD131" s="1"/>
      <c r="AE131" s="14"/>
      <c r="AF131" s="1"/>
      <c r="AG131" s="1"/>
      <c r="AH131" s="14"/>
      <c r="AI131" s="1"/>
      <c r="AJ131" s="15"/>
      <c r="AL131" s="16"/>
    </row>
    <row r="132" spans="1:38" x14ac:dyDescent="0.25">
      <c r="A132" s="195" t="s">
        <v>217</v>
      </c>
      <c r="B132" s="195"/>
      <c r="C132" s="195"/>
      <c r="D132" s="195"/>
      <c r="E132" s="44">
        <f t="shared" ref="E132:R132" si="174">E27-E130</f>
        <v>51965.2</v>
      </c>
      <c r="F132" s="44">
        <f t="shared" si="174"/>
        <v>52951.41</v>
      </c>
      <c r="G132" s="44">
        <f t="shared" si="174"/>
        <v>52327.270000000004</v>
      </c>
      <c r="H132" s="44">
        <f t="shared" si="174"/>
        <v>56144.429999999978</v>
      </c>
      <c r="I132" s="44">
        <f t="shared" si="174"/>
        <v>58002.599999999991</v>
      </c>
      <c r="J132" s="44">
        <f t="shared" si="174"/>
        <v>49907.099999999991</v>
      </c>
      <c r="K132" s="44">
        <f t="shared" si="174"/>
        <v>8384.0200000000477</v>
      </c>
      <c r="L132" s="44">
        <f>L27-L130</f>
        <v>-8783</v>
      </c>
      <c r="M132" s="44">
        <f t="shared" si="174"/>
        <v>6493</v>
      </c>
      <c r="N132" s="44">
        <f t="shared" si="174"/>
        <v>7743</v>
      </c>
      <c r="O132" s="44">
        <f t="shared" si="174"/>
        <v>9043</v>
      </c>
      <c r="P132" s="44">
        <f t="shared" si="174"/>
        <v>11452</v>
      </c>
      <c r="Q132" s="45">
        <f t="shared" si="174"/>
        <v>355630.03</v>
      </c>
      <c r="R132" s="46">
        <f t="shared" si="174"/>
        <v>736700.09000000008</v>
      </c>
      <c r="S132" s="46">
        <f>Q132-R132</f>
        <v>-381070.06000000006</v>
      </c>
      <c r="T132" s="47">
        <f>IF(R132=0,0,(S132/R132))</f>
        <v>-0.5172662053020789</v>
      </c>
      <c r="U132" s="45">
        <f>U27-U130</f>
        <v>3355.0002830188678</v>
      </c>
      <c r="V132" s="46">
        <f>V27-V130</f>
        <v>6950.000849056607</v>
      </c>
      <c r="W132" s="46">
        <f>IF(AND(U132=0, V132=0),0,U132-V132)</f>
        <v>-3595.0005660377392</v>
      </c>
      <c r="X132" s="45">
        <f>X27-X130</f>
        <v>5.7350432188356706</v>
      </c>
      <c r="Y132" s="46">
        <f>Y27-Y130</f>
        <v>11.880343331720692</v>
      </c>
      <c r="Z132" s="46">
        <f>IF(AND(X132=0, Y132=0),0,X132-Y132)</f>
        <v>-6.1453001128850211</v>
      </c>
      <c r="AA132" s="48">
        <f>AA27-AA130</f>
        <v>355630.03</v>
      </c>
      <c r="AB132" s="44">
        <f>AB27-AB130</f>
        <v>244308.32999999984</v>
      </c>
      <c r="AC132" s="44">
        <f>AA132-AB132</f>
        <v>111321.70000000019</v>
      </c>
      <c r="AD132" s="49">
        <f>IF(AB132=0,0,(AC132/AB132))</f>
        <v>0.45566068091088119</v>
      </c>
      <c r="AE132" s="48">
        <f>AE27-AE130</f>
        <v>3355.0002830188678</v>
      </c>
      <c r="AF132" s="44">
        <f>AF27-AF130</f>
        <v>2304.7955660377374</v>
      </c>
      <c r="AG132" s="44">
        <f>IF(AND(AE132=0, AF132=0),0,AE132-AF132)</f>
        <v>1050.2047169811303</v>
      </c>
      <c r="AH132" s="48">
        <f>AH27-AH130</f>
        <v>5.7350432188356706</v>
      </c>
      <c r="AI132" s="44">
        <f>AI27-AI130</f>
        <v>3.9398214804063869</v>
      </c>
      <c r="AJ132" s="50">
        <f>IF(AND(AH132=0, AI132=0),0,AH132-AI132)</f>
        <v>1.7952217384292837</v>
      </c>
      <c r="AK132" s="51"/>
      <c r="AL132" s="52"/>
    </row>
    <row r="133" spans="1:38" x14ac:dyDescent="0.25">
      <c r="Q133" s="11"/>
      <c r="R133" s="12"/>
      <c r="S133" s="12"/>
      <c r="T133" s="12"/>
      <c r="U133" s="11"/>
      <c r="V133" s="12"/>
      <c r="W133" s="12"/>
      <c r="X133" s="11"/>
      <c r="Y133" s="12"/>
      <c r="Z133" s="13"/>
      <c r="AA133" s="14"/>
      <c r="AB133" s="1"/>
      <c r="AC133" s="1"/>
      <c r="AD133" s="1"/>
      <c r="AE133" s="14"/>
      <c r="AF133" s="1"/>
      <c r="AG133" s="1"/>
      <c r="AH133" s="14"/>
      <c r="AI133" s="1"/>
      <c r="AJ133" s="15"/>
      <c r="AL133" s="16"/>
    </row>
    <row r="134" spans="1:38" x14ac:dyDescent="0.25">
      <c r="Q134" s="11"/>
      <c r="R134" s="12"/>
      <c r="S134" s="12"/>
      <c r="T134" s="12"/>
      <c r="U134" s="11"/>
      <c r="V134" s="12"/>
      <c r="W134" s="12"/>
      <c r="X134" s="11"/>
      <c r="Y134" s="12"/>
      <c r="Z134" s="13"/>
      <c r="AA134" s="14"/>
      <c r="AB134" s="1"/>
      <c r="AC134" s="1"/>
      <c r="AD134" s="1"/>
      <c r="AE134" s="14"/>
      <c r="AF134" s="1"/>
      <c r="AG134" s="1"/>
      <c r="AH134" s="14"/>
      <c r="AI134" s="1"/>
      <c r="AJ134" s="15"/>
      <c r="AL134" s="16"/>
    </row>
    <row r="135" spans="1:38" x14ac:dyDescent="0.25">
      <c r="A135" s="195" t="s">
        <v>218</v>
      </c>
      <c r="B135" s="195"/>
      <c r="C135" s="195"/>
      <c r="D135" s="195"/>
      <c r="Q135" s="11"/>
      <c r="R135" s="12"/>
      <c r="S135" s="12"/>
      <c r="T135" s="12"/>
      <c r="U135" s="11"/>
      <c r="V135" s="12"/>
      <c r="W135" s="12"/>
      <c r="X135" s="11"/>
      <c r="Y135" s="12"/>
      <c r="Z135" s="13"/>
      <c r="AA135" s="14"/>
      <c r="AB135" s="1"/>
      <c r="AC135" s="1"/>
      <c r="AD135" s="1"/>
      <c r="AE135" s="14"/>
      <c r="AF135" s="1"/>
      <c r="AG135" s="1"/>
      <c r="AH135" s="14"/>
      <c r="AI135" s="1"/>
      <c r="AJ135" s="15"/>
      <c r="AL135" s="16"/>
    </row>
    <row r="136" spans="1:38" x14ac:dyDescent="0.25">
      <c r="B136" s="196" t="s">
        <v>219</v>
      </c>
      <c r="C136" s="196"/>
      <c r="D136" s="196"/>
      <c r="Q136" s="11"/>
      <c r="R136" s="12"/>
      <c r="S136" s="12"/>
      <c r="T136" s="12"/>
      <c r="U136" s="11"/>
      <c r="V136" s="12"/>
      <c r="W136" s="12"/>
      <c r="X136" s="11"/>
      <c r="Y136" s="12"/>
      <c r="Z136" s="13"/>
      <c r="AA136" s="14"/>
      <c r="AB136" s="1"/>
      <c r="AC136" s="1"/>
      <c r="AD136" s="1"/>
      <c r="AE136" s="14"/>
      <c r="AF136" s="1"/>
      <c r="AG136" s="1"/>
      <c r="AH136" s="14"/>
      <c r="AI136" s="1"/>
      <c r="AJ136" s="15"/>
      <c r="AL136" s="16"/>
    </row>
    <row r="137" spans="1:38" x14ac:dyDescent="0.25">
      <c r="C137" s="17" t="s">
        <v>220</v>
      </c>
      <c r="D137" s="17" t="s">
        <v>221</v>
      </c>
      <c r="E137" s="18">
        <v>0</v>
      </c>
      <c r="F137" s="18">
        <v>0</v>
      </c>
      <c r="G137" s="18">
        <v>0</v>
      </c>
      <c r="H137" s="18">
        <v>1595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18">
        <v>0</v>
      </c>
      <c r="Q137" s="19">
        <f t="shared" ref="Q137:Q149" si="175">SUM(E137:P137)</f>
        <v>1595</v>
      </c>
      <c r="R137" s="20">
        <v>1029.1400000000001</v>
      </c>
      <c r="S137" s="20">
        <f t="shared" ref="S137:S150" si="176">Q137-R137</f>
        <v>565.8599999999999</v>
      </c>
      <c r="T137" s="21">
        <f t="shared" ref="T137:T150" si="177">IF(R137=0,0,(S137/R137))</f>
        <v>0.54983772858891877</v>
      </c>
      <c r="U137" s="19">
        <f t="shared" ref="U137:U149" si="178">IF(106=0,0,Q137/106)</f>
        <v>15.047169811320755</v>
      </c>
      <c r="V137" s="20">
        <f t="shared" ref="V137:V149" si="179">IF(106=0,0,R137/106)</f>
        <v>9.7088679245283025</v>
      </c>
      <c r="W137" s="20">
        <f t="shared" ref="W137:W150" si="180">IF(AND(U137=0, V137=0),0,U137-V137)</f>
        <v>5.3383018867924523</v>
      </c>
      <c r="X137" s="19">
        <f t="shared" ref="X137:X149" si="181">IF(62010=0,0,Q137/62010)</f>
        <v>2.5721657797129496E-2</v>
      </c>
      <c r="Y137" s="20">
        <f t="shared" ref="Y137:Y149" si="182">IF(62010=0,0,R137/62010)</f>
        <v>1.6596355426544106E-2</v>
      </c>
      <c r="Z137" s="22">
        <f t="shared" ref="Z137:Z150" si="183">IF(AND(X137=0, Y137=0),0,X137-Y137)</f>
        <v>9.1253023705853906E-3</v>
      </c>
      <c r="AA137" s="23">
        <f t="shared" ref="AA137:AA149" si="184">SUM(E137:P137)</f>
        <v>1595</v>
      </c>
      <c r="AB137" s="24">
        <v>0</v>
      </c>
      <c r="AC137" s="24">
        <f t="shared" ref="AC137:AC150" si="185">AA137-AB137</f>
        <v>1595</v>
      </c>
      <c r="AD137" s="25">
        <f t="shared" ref="AD137:AD150" si="186">IF(AB137=0,0,(AC137/AB137))</f>
        <v>0</v>
      </c>
      <c r="AE137" s="23">
        <f t="shared" ref="AE137:AE149" si="187">IF(106=0,0,AA137/106)</f>
        <v>15.047169811320755</v>
      </c>
      <c r="AF137" s="24">
        <f t="shared" ref="AF137:AF149" si="188">IF(106=0,0,AB137/106)</f>
        <v>0</v>
      </c>
      <c r="AG137" s="24">
        <f t="shared" ref="AG137:AG150" si="189">IF(AND(AE137=0, AF137=0),0,AE137-AF137)</f>
        <v>15.047169811320755</v>
      </c>
      <c r="AH137" s="23">
        <f t="shared" ref="AH137:AH149" si="190">IF(62010=0,0,AA137/62010)</f>
        <v>2.5721657797129496E-2</v>
      </c>
      <c r="AI137" s="24">
        <f t="shared" ref="AI137:AI149" si="191">IF(62010=0,0,AB137/62010)</f>
        <v>0</v>
      </c>
      <c r="AJ137" s="26">
        <f t="shared" ref="AJ137:AJ150" si="192">IF(AND(AH137=0, AI137=0),0,AH137-AI137)</f>
        <v>2.5721657797129496E-2</v>
      </c>
      <c r="AK137" s="27" t="s">
        <v>28</v>
      </c>
      <c r="AL137" s="28"/>
    </row>
    <row r="138" spans="1:38" x14ac:dyDescent="0.25">
      <c r="C138" s="17" t="s">
        <v>222</v>
      </c>
      <c r="D138" s="17" t="s">
        <v>223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18">
        <v>1750</v>
      </c>
      <c r="K138" s="18">
        <v>0</v>
      </c>
      <c r="L138" s="18">
        <v>0</v>
      </c>
      <c r="M138" s="18">
        <v>1446</v>
      </c>
      <c r="N138" s="18">
        <v>1446</v>
      </c>
      <c r="O138" s="18">
        <v>1446</v>
      </c>
      <c r="P138" s="18">
        <v>1446</v>
      </c>
      <c r="Q138" s="19">
        <f t="shared" si="175"/>
        <v>7534</v>
      </c>
      <c r="R138" s="20">
        <v>1530</v>
      </c>
      <c r="S138" s="20">
        <f t="shared" si="176"/>
        <v>6004</v>
      </c>
      <c r="T138" s="21">
        <f t="shared" si="177"/>
        <v>3.9241830065359475</v>
      </c>
      <c r="U138" s="19">
        <f t="shared" si="178"/>
        <v>71.075471698113205</v>
      </c>
      <c r="V138" s="20">
        <f t="shared" si="179"/>
        <v>14.433962264150944</v>
      </c>
      <c r="W138" s="20">
        <f t="shared" si="180"/>
        <v>56.641509433962263</v>
      </c>
      <c r="X138" s="19">
        <f t="shared" si="181"/>
        <v>0.12149653281728753</v>
      </c>
      <c r="Y138" s="20">
        <f t="shared" si="182"/>
        <v>2.4673439767779391E-2</v>
      </c>
      <c r="Z138" s="22">
        <f t="shared" si="183"/>
        <v>9.6823093049508147E-2</v>
      </c>
      <c r="AA138" s="23">
        <f t="shared" si="184"/>
        <v>7534</v>
      </c>
      <c r="AB138" s="24">
        <v>17363.04</v>
      </c>
      <c r="AC138" s="24">
        <f t="shared" si="185"/>
        <v>-9829.0400000000009</v>
      </c>
      <c r="AD138" s="25">
        <f t="shared" si="186"/>
        <v>-0.56608980915784335</v>
      </c>
      <c r="AE138" s="23">
        <f t="shared" si="187"/>
        <v>71.075471698113205</v>
      </c>
      <c r="AF138" s="24">
        <f t="shared" si="188"/>
        <v>163.80226415094342</v>
      </c>
      <c r="AG138" s="24">
        <f t="shared" si="189"/>
        <v>-92.72679245283021</v>
      </c>
      <c r="AH138" s="23">
        <f t="shared" si="190"/>
        <v>0.12149653281728753</v>
      </c>
      <c r="AI138" s="24">
        <f t="shared" si="191"/>
        <v>0.280003870343493</v>
      </c>
      <c r="AJ138" s="26">
        <f t="shared" si="192"/>
        <v>-0.15850733752620547</v>
      </c>
      <c r="AK138" s="27" t="s">
        <v>28</v>
      </c>
      <c r="AL138" s="28"/>
    </row>
    <row r="139" spans="1:38" x14ac:dyDescent="0.25">
      <c r="C139" s="17" t="s">
        <v>224</v>
      </c>
      <c r="D139" s="17" t="s">
        <v>225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18">
        <v>0</v>
      </c>
      <c r="P139" s="18">
        <v>0</v>
      </c>
      <c r="Q139" s="19">
        <f t="shared" si="175"/>
        <v>0</v>
      </c>
      <c r="R139" s="20">
        <v>3920</v>
      </c>
      <c r="S139" s="20">
        <f t="shared" si="176"/>
        <v>-3920</v>
      </c>
      <c r="T139" s="21">
        <f t="shared" si="177"/>
        <v>-1</v>
      </c>
      <c r="U139" s="19">
        <f t="shared" si="178"/>
        <v>0</v>
      </c>
      <c r="V139" s="20">
        <f t="shared" si="179"/>
        <v>36.981132075471699</v>
      </c>
      <c r="W139" s="20">
        <f t="shared" si="180"/>
        <v>-36.981132075471699</v>
      </c>
      <c r="X139" s="19">
        <f t="shared" si="181"/>
        <v>0</v>
      </c>
      <c r="Y139" s="20">
        <f t="shared" si="182"/>
        <v>6.32156103854217E-2</v>
      </c>
      <c r="Z139" s="22">
        <f t="shared" si="183"/>
        <v>-6.32156103854217E-2</v>
      </c>
      <c r="AA139" s="23">
        <f t="shared" si="184"/>
        <v>0</v>
      </c>
      <c r="AB139" s="24">
        <v>0</v>
      </c>
      <c r="AC139" s="24">
        <f t="shared" si="185"/>
        <v>0</v>
      </c>
      <c r="AD139" s="25">
        <f t="shared" si="186"/>
        <v>0</v>
      </c>
      <c r="AE139" s="23">
        <f t="shared" si="187"/>
        <v>0</v>
      </c>
      <c r="AF139" s="24">
        <f t="shared" si="188"/>
        <v>0</v>
      </c>
      <c r="AG139" s="24">
        <f t="shared" si="189"/>
        <v>0</v>
      </c>
      <c r="AH139" s="23">
        <f t="shared" si="190"/>
        <v>0</v>
      </c>
      <c r="AI139" s="24">
        <f t="shared" si="191"/>
        <v>0</v>
      </c>
      <c r="AJ139" s="26">
        <f t="shared" si="192"/>
        <v>0</v>
      </c>
      <c r="AK139" s="27" t="s">
        <v>28</v>
      </c>
      <c r="AL139" s="28"/>
    </row>
    <row r="140" spans="1:38" x14ac:dyDescent="0.25">
      <c r="C140" s="17">
        <v>7038</v>
      </c>
      <c r="D140" s="17" t="s">
        <v>519</v>
      </c>
      <c r="E140" s="18">
        <v>0</v>
      </c>
      <c r="F140" s="18">
        <v>0</v>
      </c>
      <c r="G140" s="18">
        <v>0</v>
      </c>
      <c r="H140" s="18">
        <v>0</v>
      </c>
      <c r="I140" s="18">
        <v>6428.82</v>
      </c>
      <c r="J140" s="18">
        <v>887.64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18">
        <v>0</v>
      </c>
      <c r="Q140" s="19">
        <f t="shared" si="175"/>
        <v>7316.46</v>
      </c>
      <c r="R140" s="20">
        <v>0</v>
      </c>
      <c r="S140" s="20">
        <f t="shared" ref="S140" si="193">Q140-R140</f>
        <v>7316.46</v>
      </c>
      <c r="T140" s="21">
        <f t="shared" ref="T140" si="194">IF(R140=0,0,(S140/R140))</f>
        <v>0</v>
      </c>
      <c r="U140" s="19">
        <f t="shared" ref="U140" si="195">IF(106=0,0,Q140/106)</f>
        <v>69.023207547169818</v>
      </c>
      <c r="V140" s="20">
        <f t="shared" ref="V140" si="196">IF(106=0,0,R140/106)</f>
        <v>0</v>
      </c>
      <c r="W140" s="20">
        <f t="shared" ref="W140" si="197">IF(AND(U140=0, V140=0),0,U140-V140)</f>
        <v>69.023207547169818</v>
      </c>
      <c r="X140" s="19">
        <f t="shared" ref="X140" si="198">IF(62010=0,0,Q140/62010)</f>
        <v>0.11798838896952105</v>
      </c>
      <c r="Y140" s="20">
        <f t="shared" ref="Y140" si="199">IF(62010=0,0,R140/62010)</f>
        <v>0</v>
      </c>
      <c r="Z140" s="22">
        <f t="shared" ref="Z140" si="200">IF(AND(X140=0, Y140=0),0,X140-Y140)</f>
        <v>0.11798838896952105</v>
      </c>
      <c r="AA140" s="23">
        <f t="shared" ref="AA140" si="201">SUM(E140:P140)</f>
        <v>7316.46</v>
      </c>
      <c r="AB140" s="24">
        <v>0</v>
      </c>
      <c r="AC140" s="24">
        <f t="shared" ref="AC140" si="202">AA140-AB140</f>
        <v>7316.46</v>
      </c>
      <c r="AD140" s="25">
        <f t="shared" ref="AD140" si="203">IF(AB140=0,0,(AC140/AB140))</f>
        <v>0</v>
      </c>
      <c r="AE140" s="23">
        <f t="shared" ref="AE140" si="204">IF(106=0,0,AA140/106)</f>
        <v>69.023207547169818</v>
      </c>
      <c r="AF140" s="24">
        <f t="shared" ref="AF140" si="205">IF(106=0,0,AB140/106)</f>
        <v>0</v>
      </c>
      <c r="AG140" s="24">
        <f t="shared" ref="AG140" si="206">IF(AND(AE140=0, AF140=0),0,AE140-AF140)</f>
        <v>69.023207547169818</v>
      </c>
      <c r="AH140" s="23">
        <f t="shared" ref="AH140" si="207">IF(62010=0,0,AA140/62010)</f>
        <v>0.11798838896952105</v>
      </c>
      <c r="AI140" s="24">
        <f t="shared" ref="AI140" si="208">IF(62010=0,0,AB140/62010)</f>
        <v>0</v>
      </c>
      <c r="AJ140" s="26">
        <f t="shared" ref="AJ140" si="209">IF(AND(AH140=0, AI140=0),0,AH140-AI140)</f>
        <v>0.11798838896952105</v>
      </c>
      <c r="AK140" s="27"/>
      <c r="AL140" s="28"/>
    </row>
    <row r="141" spans="1:38" x14ac:dyDescent="0.25">
      <c r="C141" s="17" t="s">
        <v>226</v>
      </c>
      <c r="D141" s="17" t="s">
        <v>82</v>
      </c>
      <c r="E141" s="18">
        <v>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  <c r="P141" s="18">
        <v>0</v>
      </c>
      <c r="Q141" s="19">
        <f t="shared" si="175"/>
        <v>0</v>
      </c>
      <c r="R141" s="20">
        <v>1120</v>
      </c>
      <c r="S141" s="20">
        <f t="shared" si="176"/>
        <v>-1120</v>
      </c>
      <c r="T141" s="21">
        <f t="shared" si="177"/>
        <v>-1</v>
      </c>
      <c r="U141" s="19">
        <f t="shared" si="178"/>
        <v>0</v>
      </c>
      <c r="V141" s="20">
        <f t="shared" si="179"/>
        <v>10.566037735849056</v>
      </c>
      <c r="W141" s="20">
        <f t="shared" si="180"/>
        <v>-10.566037735849056</v>
      </c>
      <c r="X141" s="19">
        <f t="shared" si="181"/>
        <v>0</v>
      </c>
      <c r="Y141" s="20">
        <f t="shared" si="182"/>
        <v>1.8061602967263345E-2</v>
      </c>
      <c r="Z141" s="22">
        <f t="shared" si="183"/>
        <v>-1.8061602967263345E-2</v>
      </c>
      <c r="AA141" s="23">
        <f t="shared" si="184"/>
        <v>0</v>
      </c>
      <c r="AB141" s="24">
        <v>0</v>
      </c>
      <c r="AC141" s="24">
        <f t="shared" si="185"/>
        <v>0</v>
      </c>
      <c r="AD141" s="25">
        <f t="shared" si="186"/>
        <v>0</v>
      </c>
      <c r="AE141" s="23">
        <f t="shared" si="187"/>
        <v>0</v>
      </c>
      <c r="AF141" s="24">
        <f t="shared" si="188"/>
        <v>0</v>
      </c>
      <c r="AG141" s="24">
        <f t="shared" si="189"/>
        <v>0</v>
      </c>
      <c r="AH141" s="23">
        <f t="shared" si="190"/>
        <v>0</v>
      </c>
      <c r="AI141" s="24">
        <f t="shared" si="191"/>
        <v>0</v>
      </c>
      <c r="AJ141" s="26">
        <f t="shared" si="192"/>
        <v>0</v>
      </c>
      <c r="AK141" s="27" t="s">
        <v>28</v>
      </c>
      <c r="AL141" s="28"/>
    </row>
    <row r="142" spans="1:38" x14ac:dyDescent="0.25">
      <c r="C142" s="17" t="s">
        <v>227</v>
      </c>
      <c r="D142" s="17" t="s">
        <v>228</v>
      </c>
      <c r="E142" s="18">
        <v>0</v>
      </c>
      <c r="F142" s="18">
        <v>0</v>
      </c>
      <c r="G142" s="18">
        <v>0</v>
      </c>
      <c r="H142" s="18">
        <v>4812.8</v>
      </c>
      <c r="I142" s="18">
        <v>0</v>
      </c>
      <c r="J142" s="18">
        <v>3793.14</v>
      </c>
      <c r="K142" s="18">
        <v>0</v>
      </c>
      <c r="L142" s="18">
        <v>0</v>
      </c>
      <c r="M142" s="18">
        <v>2202</v>
      </c>
      <c r="N142" s="18">
        <v>2202</v>
      </c>
      <c r="O142" s="18">
        <v>2202</v>
      </c>
      <c r="P142" s="18">
        <v>2202</v>
      </c>
      <c r="Q142" s="19">
        <f t="shared" si="175"/>
        <v>17413.940000000002</v>
      </c>
      <c r="R142" s="20">
        <v>399.61</v>
      </c>
      <c r="S142" s="20">
        <f t="shared" si="176"/>
        <v>17014.330000000002</v>
      </c>
      <c r="T142" s="21">
        <f t="shared" si="177"/>
        <v>42.577337904456847</v>
      </c>
      <c r="U142" s="19">
        <f t="shared" si="178"/>
        <v>164.2824528301887</v>
      </c>
      <c r="V142" s="20">
        <f t="shared" si="179"/>
        <v>3.7699056603773586</v>
      </c>
      <c r="W142" s="20">
        <f t="shared" si="180"/>
        <v>160.51254716981134</v>
      </c>
      <c r="X142" s="19">
        <f t="shared" si="181"/>
        <v>0.28082470569263024</v>
      </c>
      <c r="Y142" s="20">
        <f t="shared" si="182"/>
        <v>6.4442831801322367E-3</v>
      </c>
      <c r="Z142" s="22">
        <f t="shared" si="183"/>
        <v>0.274380422512498</v>
      </c>
      <c r="AA142" s="23">
        <f t="shared" si="184"/>
        <v>17413.940000000002</v>
      </c>
      <c r="AB142" s="24">
        <v>26431.08</v>
      </c>
      <c r="AC142" s="24">
        <f t="shared" si="185"/>
        <v>-9017.14</v>
      </c>
      <c r="AD142" s="25">
        <f t="shared" si="186"/>
        <v>-0.34115669885604366</v>
      </c>
      <c r="AE142" s="23">
        <f t="shared" si="187"/>
        <v>164.2824528301887</v>
      </c>
      <c r="AF142" s="24">
        <f t="shared" si="188"/>
        <v>249.34981132075472</v>
      </c>
      <c r="AG142" s="24">
        <f t="shared" si="189"/>
        <v>-85.067358490566022</v>
      </c>
      <c r="AH142" s="23">
        <f t="shared" si="190"/>
        <v>0.28082470569263024</v>
      </c>
      <c r="AI142" s="24">
        <f t="shared" si="191"/>
        <v>0.42623899371069185</v>
      </c>
      <c r="AJ142" s="26">
        <f t="shared" si="192"/>
        <v>-0.14541428801806161</v>
      </c>
      <c r="AK142" s="27" t="s">
        <v>28</v>
      </c>
      <c r="AL142" s="28"/>
    </row>
    <row r="143" spans="1:38" x14ac:dyDescent="0.25">
      <c r="C143" s="17" t="s">
        <v>229</v>
      </c>
      <c r="D143" s="17" t="s">
        <v>230</v>
      </c>
      <c r="E143" s="18">
        <v>0</v>
      </c>
      <c r="F143" s="18">
        <v>0</v>
      </c>
      <c r="G143" s="18">
        <v>0</v>
      </c>
      <c r="H143" s="18">
        <v>0</v>
      </c>
      <c r="I143" s="18">
        <v>1100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0</v>
      </c>
      <c r="Q143" s="19">
        <f t="shared" si="175"/>
        <v>1100</v>
      </c>
      <c r="R143" s="20">
        <v>2693.98</v>
      </c>
      <c r="S143" s="20">
        <f t="shared" si="176"/>
        <v>-1593.98</v>
      </c>
      <c r="T143" s="21">
        <f t="shared" si="177"/>
        <v>-0.59168219511651909</v>
      </c>
      <c r="U143" s="19">
        <f t="shared" si="178"/>
        <v>10.377358490566039</v>
      </c>
      <c r="V143" s="20">
        <f t="shared" si="179"/>
        <v>25.414905660377357</v>
      </c>
      <c r="W143" s="20">
        <f t="shared" si="180"/>
        <v>-15.037547169811319</v>
      </c>
      <c r="X143" s="19">
        <f t="shared" si="181"/>
        <v>1.7739074342847928E-2</v>
      </c>
      <c r="Y143" s="20">
        <f t="shared" si="182"/>
        <v>4.3444283180132236E-2</v>
      </c>
      <c r="Z143" s="22">
        <f t="shared" si="183"/>
        <v>-2.5705208837284308E-2</v>
      </c>
      <c r="AA143" s="23">
        <f t="shared" si="184"/>
        <v>1100</v>
      </c>
      <c r="AB143" s="24">
        <v>0</v>
      </c>
      <c r="AC143" s="24">
        <f t="shared" si="185"/>
        <v>1100</v>
      </c>
      <c r="AD143" s="25">
        <f t="shared" si="186"/>
        <v>0</v>
      </c>
      <c r="AE143" s="23">
        <f t="shared" si="187"/>
        <v>10.377358490566039</v>
      </c>
      <c r="AF143" s="24">
        <f t="shared" si="188"/>
        <v>0</v>
      </c>
      <c r="AG143" s="24">
        <f t="shared" si="189"/>
        <v>10.377358490566039</v>
      </c>
      <c r="AH143" s="23">
        <f t="shared" si="190"/>
        <v>1.7739074342847928E-2</v>
      </c>
      <c r="AI143" s="24">
        <f t="shared" si="191"/>
        <v>0</v>
      </c>
      <c r="AJ143" s="26">
        <f t="shared" si="192"/>
        <v>1.7739074342847928E-2</v>
      </c>
      <c r="AK143" s="27" t="s">
        <v>28</v>
      </c>
      <c r="AL143" s="28"/>
    </row>
    <row r="144" spans="1:38" x14ac:dyDescent="0.25">
      <c r="C144" s="17">
        <v>7056</v>
      </c>
      <c r="D144" s="17" t="s">
        <v>520</v>
      </c>
      <c r="E144" s="18">
        <v>0</v>
      </c>
      <c r="F144" s="18">
        <v>0</v>
      </c>
      <c r="G144" s="18">
        <v>629.55999999999995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0</v>
      </c>
      <c r="Q144" s="19">
        <f t="shared" si="175"/>
        <v>629.55999999999995</v>
      </c>
      <c r="R144" s="20">
        <v>0</v>
      </c>
      <c r="S144" s="20">
        <f t="shared" si="176"/>
        <v>629.55999999999995</v>
      </c>
      <c r="T144" s="21">
        <f t="shared" si="177"/>
        <v>0</v>
      </c>
      <c r="U144" s="19">
        <f t="shared" ref="U144" si="210">IF(106=0,0,Q144/106)</f>
        <v>5.9392452830188676</v>
      </c>
      <c r="V144" s="20">
        <f t="shared" ref="V144" si="211">IF(106=0,0,R144/106)</f>
        <v>0</v>
      </c>
      <c r="W144" s="20">
        <f t="shared" ref="W144" si="212">IF(AND(U144=0, V144=0),0,U144-V144)</f>
        <v>5.9392452830188676</v>
      </c>
      <c r="X144" s="19">
        <f t="shared" ref="X144" si="213">IF(62010=0,0,Q144/62010)</f>
        <v>1.0152556039348492E-2</v>
      </c>
      <c r="Y144" s="20">
        <f t="shared" ref="Y144" si="214">IF(62010=0,0,R144/62010)</f>
        <v>0</v>
      </c>
      <c r="Z144" s="22">
        <f t="shared" ref="Z144" si="215">IF(AND(X144=0, Y144=0),0,X144-Y144)</f>
        <v>1.0152556039348492E-2</v>
      </c>
      <c r="AA144" s="23">
        <f t="shared" ref="AA144" si="216">SUM(E144:P144)</f>
        <v>629.55999999999995</v>
      </c>
      <c r="AB144" s="24">
        <v>0</v>
      </c>
      <c r="AC144" s="24">
        <f t="shared" ref="AC144" si="217">AA144-AB144</f>
        <v>629.55999999999995</v>
      </c>
      <c r="AD144" s="25">
        <f t="shared" ref="AD144" si="218">IF(AB144=0,0,(AC144/AB144))</f>
        <v>0</v>
      </c>
      <c r="AE144" s="23">
        <f t="shared" ref="AE144" si="219">IF(106=0,0,AA144/106)</f>
        <v>5.9392452830188676</v>
      </c>
      <c r="AF144" s="24">
        <f t="shared" ref="AF144" si="220">IF(106=0,0,AB144/106)</f>
        <v>0</v>
      </c>
      <c r="AG144" s="24">
        <f t="shared" ref="AG144" si="221">IF(AND(AE144=0, AF144=0),0,AE144-AF144)</f>
        <v>5.9392452830188676</v>
      </c>
      <c r="AH144" s="23">
        <f t="shared" ref="AH144" si="222">IF(62010=0,0,AA144/62010)</f>
        <v>1.0152556039348492E-2</v>
      </c>
      <c r="AI144" s="24">
        <f t="shared" ref="AI144" si="223">IF(62010=0,0,AB144/62010)</f>
        <v>0</v>
      </c>
      <c r="AJ144" s="26">
        <f t="shared" ref="AJ144" si="224">IF(AND(AH144=0, AI144=0),0,AH144-AI144)</f>
        <v>1.0152556039348492E-2</v>
      </c>
      <c r="AK144" s="27"/>
      <c r="AL144" s="28"/>
    </row>
    <row r="145" spans="2:38" x14ac:dyDescent="0.25">
      <c r="C145" s="17" t="s">
        <v>231</v>
      </c>
      <c r="D145" s="17" t="s">
        <v>232</v>
      </c>
      <c r="E145" s="18">
        <v>0</v>
      </c>
      <c r="F145" s="18">
        <v>2173.88</v>
      </c>
      <c r="G145" s="18">
        <v>2173.88</v>
      </c>
      <c r="H145" s="18">
        <v>0</v>
      </c>
      <c r="I145" s="18">
        <v>0</v>
      </c>
      <c r="J145" s="18">
        <v>4385</v>
      </c>
      <c r="K145" s="18">
        <v>0</v>
      </c>
      <c r="L145" s="18">
        <v>0</v>
      </c>
      <c r="M145" s="18">
        <v>1666</v>
      </c>
      <c r="N145" s="18">
        <v>1666</v>
      </c>
      <c r="O145" s="18">
        <v>1666</v>
      </c>
      <c r="P145" s="18">
        <v>1666</v>
      </c>
      <c r="Q145" s="19">
        <f t="shared" si="175"/>
        <v>15396.76</v>
      </c>
      <c r="R145" s="20">
        <v>465.8</v>
      </c>
      <c r="S145" s="20">
        <f t="shared" si="176"/>
        <v>14930.960000000001</v>
      </c>
      <c r="T145" s="21">
        <f t="shared" si="177"/>
        <v>32.054443967367973</v>
      </c>
      <c r="U145" s="19">
        <f t="shared" si="178"/>
        <v>145.25245283018867</v>
      </c>
      <c r="V145" s="20">
        <f t="shared" si="179"/>
        <v>4.3943396226415095</v>
      </c>
      <c r="W145" s="20">
        <f t="shared" si="180"/>
        <v>140.85811320754718</v>
      </c>
      <c r="X145" s="19">
        <f t="shared" si="181"/>
        <v>0.24829479116271569</v>
      </c>
      <c r="Y145" s="20">
        <f t="shared" si="182"/>
        <v>7.5116916626350588E-3</v>
      </c>
      <c r="Z145" s="22">
        <f t="shared" si="183"/>
        <v>0.24078309950008064</v>
      </c>
      <c r="AA145" s="23">
        <f t="shared" si="184"/>
        <v>15396.76</v>
      </c>
      <c r="AB145" s="24">
        <v>20000.04</v>
      </c>
      <c r="AC145" s="24">
        <f t="shared" si="185"/>
        <v>-4603.2800000000007</v>
      </c>
      <c r="AD145" s="25">
        <f t="shared" si="186"/>
        <v>-0.23016353967292066</v>
      </c>
      <c r="AE145" s="23">
        <f t="shared" si="187"/>
        <v>145.25245283018867</v>
      </c>
      <c r="AF145" s="24">
        <f t="shared" si="188"/>
        <v>188.67962264150944</v>
      </c>
      <c r="AG145" s="24">
        <f t="shared" si="189"/>
        <v>-43.427169811320766</v>
      </c>
      <c r="AH145" s="23">
        <f t="shared" si="190"/>
        <v>0.24829479116271569</v>
      </c>
      <c r="AI145" s="24">
        <f t="shared" si="191"/>
        <v>0.32252926947266569</v>
      </c>
      <c r="AJ145" s="26">
        <f t="shared" si="192"/>
        <v>-7.4234478309950003E-2</v>
      </c>
      <c r="AK145" s="27" t="s">
        <v>28</v>
      </c>
      <c r="AL145" s="28"/>
    </row>
    <row r="146" spans="2:38" x14ac:dyDescent="0.25">
      <c r="C146" s="17" t="s">
        <v>233</v>
      </c>
      <c r="D146" s="17" t="s">
        <v>234</v>
      </c>
      <c r="E146" s="18">
        <v>0</v>
      </c>
      <c r="F146" s="18">
        <v>0</v>
      </c>
      <c r="G146" s="18">
        <v>2150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0</v>
      </c>
      <c r="Q146" s="19">
        <f t="shared" si="175"/>
        <v>2150</v>
      </c>
      <c r="R146" s="20">
        <v>5099.79</v>
      </c>
      <c r="S146" s="20">
        <f t="shared" si="176"/>
        <v>-2949.79</v>
      </c>
      <c r="T146" s="21">
        <f t="shared" si="177"/>
        <v>-0.57841401312603069</v>
      </c>
      <c r="U146" s="19">
        <f t="shared" si="178"/>
        <v>20.283018867924529</v>
      </c>
      <c r="V146" s="20">
        <f t="shared" si="179"/>
        <v>48.111226415094336</v>
      </c>
      <c r="W146" s="20">
        <f t="shared" si="180"/>
        <v>-27.828207547169807</v>
      </c>
      <c r="X146" s="19">
        <f t="shared" si="181"/>
        <v>3.4671827124657315E-2</v>
      </c>
      <c r="Y146" s="20">
        <f t="shared" si="182"/>
        <v>8.2241412675374936E-2</v>
      </c>
      <c r="Z146" s="22">
        <f t="shared" si="183"/>
        <v>-4.7569585550717622E-2</v>
      </c>
      <c r="AA146" s="23">
        <f t="shared" si="184"/>
        <v>2150</v>
      </c>
      <c r="AB146" s="24">
        <v>0</v>
      </c>
      <c r="AC146" s="24">
        <f t="shared" si="185"/>
        <v>2150</v>
      </c>
      <c r="AD146" s="25">
        <f t="shared" si="186"/>
        <v>0</v>
      </c>
      <c r="AE146" s="23">
        <f t="shared" si="187"/>
        <v>20.283018867924529</v>
      </c>
      <c r="AF146" s="24">
        <f t="shared" si="188"/>
        <v>0</v>
      </c>
      <c r="AG146" s="24">
        <f t="shared" si="189"/>
        <v>20.283018867924529</v>
      </c>
      <c r="AH146" s="23">
        <f t="shared" si="190"/>
        <v>3.4671827124657315E-2</v>
      </c>
      <c r="AI146" s="24">
        <f t="shared" si="191"/>
        <v>0</v>
      </c>
      <c r="AJ146" s="26">
        <f t="shared" si="192"/>
        <v>3.4671827124657315E-2</v>
      </c>
      <c r="AK146" s="27" t="s">
        <v>28</v>
      </c>
      <c r="AL146" s="28"/>
    </row>
    <row r="147" spans="2:38" x14ac:dyDescent="0.25">
      <c r="C147" s="17">
        <v>7064</v>
      </c>
      <c r="D147" s="17" t="s">
        <v>254</v>
      </c>
      <c r="E147" s="18">
        <v>0</v>
      </c>
      <c r="F147" s="18">
        <v>0</v>
      </c>
      <c r="G147" s="18">
        <v>395.46</v>
      </c>
      <c r="H147" s="18">
        <v>402.99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18">
        <v>0</v>
      </c>
      <c r="Q147" s="19">
        <f t="shared" si="175"/>
        <v>798.45</v>
      </c>
      <c r="R147" s="20">
        <v>0</v>
      </c>
      <c r="S147" s="20">
        <f t="shared" si="176"/>
        <v>798.45</v>
      </c>
      <c r="T147" s="21">
        <f t="shared" si="177"/>
        <v>0</v>
      </c>
      <c r="U147" s="19">
        <f t="shared" ref="U147" si="225">IF(106=0,0,Q147/106)</f>
        <v>7.5325471698113216</v>
      </c>
      <c r="V147" s="20">
        <f t="shared" ref="V147" si="226">IF(106=0,0,R147/106)</f>
        <v>0</v>
      </c>
      <c r="W147" s="20">
        <f t="shared" ref="W147" si="227">IF(AND(U147=0, V147=0),0,U147-V147)</f>
        <v>7.5325471698113216</v>
      </c>
      <c r="X147" s="19">
        <f t="shared" ref="X147" si="228">IF(62010=0,0,Q147/62010)</f>
        <v>1.287614900822448E-2</v>
      </c>
      <c r="Y147" s="20">
        <f t="shared" ref="Y147" si="229">IF(62010=0,0,R147/62010)</f>
        <v>0</v>
      </c>
      <c r="Z147" s="22">
        <f t="shared" ref="Z147" si="230">IF(AND(X147=0, Y147=0),0,X147-Y147)</f>
        <v>1.287614900822448E-2</v>
      </c>
      <c r="AA147" s="23">
        <f t="shared" ref="AA147" si="231">SUM(E147:P147)</f>
        <v>798.45</v>
      </c>
      <c r="AB147" s="24">
        <v>0</v>
      </c>
      <c r="AC147" s="24">
        <f t="shared" ref="AC147" si="232">AA147-AB147</f>
        <v>798.45</v>
      </c>
      <c r="AD147" s="25">
        <f t="shared" ref="AD147" si="233">IF(AB147=0,0,(AC147/AB147))</f>
        <v>0</v>
      </c>
      <c r="AE147" s="23">
        <f t="shared" ref="AE147" si="234">IF(106=0,0,AA147/106)</f>
        <v>7.5325471698113216</v>
      </c>
      <c r="AF147" s="24">
        <f t="shared" ref="AF147" si="235">IF(106=0,0,AB147/106)</f>
        <v>0</v>
      </c>
      <c r="AG147" s="24">
        <f t="shared" ref="AG147" si="236">IF(AND(AE147=0, AF147=0),0,AE147-AF147)</f>
        <v>7.5325471698113216</v>
      </c>
      <c r="AH147" s="23">
        <f t="shared" ref="AH147" si="237">IF(62010=0,0,AA147/62010)</f>
        <v>1.287614900822448E-2</v>
      </c>
      <c r="AI147" s="24">
        <f t="shared" ref="AI147" si="238">IF(62010=0,0,AB147/62010)</f>
        <v>0</v>
      </c>
      <c r="AJ147" s="26">
        <f t="shared" ref="AJ147" si="239">IF(AND(AH147=0, AI147=0),0,AH147-AI147)</f>
        <v>1.287614900822448E-2</v>
      </c>
      <c r="AK147" s="27"/>
      <c r="AL147" s="28"/>
    </row>
    <row r="148" spans="2:38" x14ac:dyDescent="0.25">
      <c r="C148" s="17" t="s">
        <v>235</v>
      </c>
      <c r="D148" s="17" t="s">
        <v>236</v>
      </c>
      <c r="E148" s="18">
        <v>0</v>
      </c>
      <c r="F148" s="18">
        <v>0</v>
      </c>
      <c r="G148" s="18">
        <v>0</v>
      </c>
      <c r="H148" s="18">
        <v>0</v>
      </c>
      <c r="I148" s="18">
        <v>215.48</v>
      </c>
      <c r="J148" s="18">
        <v>0</v>
      </c>
      <c r="K148" s="18">
        <v>0</v>
      </c>
      <c r="L148" s="18">
        <v>0</v>
      </c>
      <c r="M148" s="18">
        <v>0</v>
      </c>
      <c r="N148" s="18">
        <v>0</v>
      </c>
      <c r="O148" s="18">
        <v>0</v>
      </c>
      <c r="P148" s="18">
        <v>0</v>
      </c>
      <c r="Q148" s="19">
        <f t="shared" si="175"/>
        <v>215.48</v>
      </c>
      <c r="R148" s="20">
        <v>2082.9499999999998</v>
      </c>
      <c r="S148" s="20">
        <f t="shared" si="176"/>
        <v>-1867.4699999999998</v>
      </c>
      <c r="T148" s="21">
        <f t="shared" si="177"/>
        <v>-0.89655056530401589</v>
      </c>
      <c r="U148" s="19">
        <f t="shared" si="178"/>
        <v>2.0328301886792453</v>
      </c>
      <c r="V148" s="20">
        <f t="shared" si="179"/>
        <v>19.650471698113204</v>
      </c>
      <c r="W148" s="20">
        <f t="shared" si="180"/>
        <v>-17.617641509433959</v>
      </c>
      <c r="X148" s="19">
        <f t="shared" si="181"/>
        <v>3.4749233994517013E-3</v>
      </c>
      <c r="Y148" s="20">
        <f t="shared" si="182"/>
        <v>3.3590549911304626E-2</v>
      </c>
      <c r="Z148" s="22">
        <f t="shared" si="183"/>
        <v>-3.0115626511852924E-2</v>
      </c>
      <c r="AA148" s="23">
        <f t="shared" si="184"/>
        <v>215.48</v>
      </c>
      <c r="AB148" s="24">
        <v>0</v>
      </c>
      <c r="AC148" s="24">
        <f t="shared" si="185"/>
        <v>215.48</v>
      </c>
      <c r="AD148" s="25">
        <f t="shared" si="186"/>
        <v>0</v>
      </c>
      <c r="AE148" s="23">
        <f t="shared" si="187"/>
        <v>2.0328301886792453</v>
      </c>
      <c r="AF148" s="24">
        <f t="shared" si="188"/>
        <v>0</v>
      </c>
      <c r="AG148" s="24">
        <f t="shared" si="189"/>
        <v>2.0328301886792453</v>
      </c>
      <c r="AH148" s="23">
        <f t="shared" si="190"/>
        <v>3.4749233994517013E-3</v>
      </c>
      <c r="AI148" s="24">
        <f t="shared" si="191"/>
        <v>0</v>
      </c>
      <c r="AJ148" s="26">
        <f t="shared" si="192"/>
        <v>3.4749233994517013E-3</v>
      </c>
      <c r="AK148" s="27" t="s">
        <v>28</v>
      </c>
      <c r="AL148" s="28"/>
    </row>
    <row r="149" spans="2:38" ht="15.75" thickBot="1" x14ac:dyDescent="0.3">
      <c r="C149" s="17" t="s">
        <v>237</v>
      </c>
      <c r="D149" s="17" t="s">
        <v>238</v>
      </c>
      <c r="E149" s="18">
        <v>0</v>
      </c>
      <c r="F149" s="18">
        <v>0</v>
      </c>
      <c r="G149" s="18">
        <v>5201.5</v>
      </c>
      <c r="H149" s="18">
        <v>539.5</v>
      </c>
      <c r="I149" s="18">
        <v>0</v>
      </c>
      <c r="J149" s="18">
        <v>0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18">
        <v>0</v>
      </c>
      <c r="Q149" s="19">
        <f t="shared" si="175"/>
        <v>5741</v>
      </c>
      <c r="R149" s="20">
        <v>9495</v>
      </c>
      <c r="S149" s="20">
        <f t="shared" si="176"/>
        <v>-3754</v>
      </c>
      <c r="T149" s="21">
        <f t="shared" si="177"/>
        <v>-0.3953659820958399</v>
      </c>
      <c r="U149" s="19">
        <f t="shared" si="178"/>
        <v>54.160377358490564</v>
      </c>
      <c r="V149" s="20">
        <f t="shared" si="179"/>
        <v>89.575471698113205</v>
      </c>
      <c r="W149" s="20">
        <f t="shared" si="180"/>
        <v>-35.415094339622641</v>
      </c>
      <c r="X149" s="19">
        <f t="shared" si="181"/>
        <v>9.2581841638445406E-2</v>
      </c>
      <c r="Y149" s="20">
        <f t="shared" si="182"/>
        <v>0.15312046444121916</v>
      </c>
      <c r="Z149" s="22">
        <f t="shared" si="183"/>
        <v>-6.0538622802773751E-2</v>
      </c>
      <c r="AA149" s="23">
        <f t="shared" si="184"/>
        <v>5741</v>
      </c>
      <c r="AB149" s="24">
        <v>0</v>
      </c>
      <c r="AC149" s="24">
        <f t="shared" si="185"/>
        <v>5741</v>
      </c>
      <c r="AD149" s="25">
        <f t="shared" si="186"/>
        <v>0</v>
      </c>
      <c r="AE149" s="23">
        <f t="shared" si="187"/>
        <v>54.160377358490564</v>
      </c>
      <c r="AF149" s="24">
        <f t="shared" si="188"/>
        <v>0</v>
      </c>
      <c r="AG149" s="24">
        <f t="shared" si="189"/>
        <v>54.160377358490564</v>
      </c>
      <c r="AH149" s="23">
        <f t="shared" si="190"/>
        <v>9.2581841638445406E-2</v>
      </c>
      <c r="AI149" s="24">
        <f t="shared" si="191"/>
        <v>0</v>
      </c>
      <c r="AJ149" s="26">
        <f t="shared" si="192"/>
        <v>9.2581841638445406E-2</v>
      </c>
      <c r="AK149" s="27" t="s">
        <v>28</v>
      </c>
      <c r="AL149" s="28"/>
    </row>
    <row r="150" spans="2:38" x14ac:dyDescent="0.25">
      <c r="B150" s="196" t="s">
        <v>239</v>
      </c>
      <c r="C150" s="196"/>
      <c r="D150" s="196"/>
      <c r="E150" s="29">
        <f t="shared" ref="E150:R150" si="240">SUM(E137:E149)</f>
        <v>0</v>
      </c>
      <c r="F150" s="29">
        <f t="shared" si="240"/>
        <v>2173.88</v>
      </c>
      <c r="G150" s="29">
        <f t="shared" si="240"/>
        <v>10550.400000000001</v>
      </c>
      <c r="H150" s="29">
        <f t="shared" si="240"/>
        <v>7350.29</v>
      </c>
      <c r="I150" s="29">
        <f t="shared" si="240"/>
        <v>7744.2999999999993</v>
      </c>
      <c r="J150" s="29">
        <f t="shared" si="240"/>
        <v>10815.779999999999</v>
      </c>
      <c r="K150" s="29">
        <f t="shared" si="240"/>
        <v>0</v>
      </c>
      <c r="L150" s="29">
        <f t="shared" si="240"/>
        <v>0</v>
      </c>
      <c r="M150" s="29">
        <f t="shared" si="240"/>
        <v>5314</v>
      </c>
      <c r="N150" s="29">
        <f t="shared" si="240"/>
        <v>5314</v>
      </c>
      <c r="O150" s="29">
        <f t="shared" si="240"/>
        <v>5314</v>
      </c>
      <c r="P150" s="29">
        <f t="shared" si="240"/>
        <v>5314</v>
      </c>
      <c r="Q150" s="30">
        <f t="shared" si="240"/>
        <v>59890.65</v>
      </c>
      <c r="R150" s="31">
        <f t="shared" si="240"/>
        <v>27836.27</v>
      </c>
      <c r="S150" s="31">
        <f t="shared" si="176"/>
        <v>32054.38</v>
      </c>
      <c r="T150" s="32">
        <f t="shared" si="177"/>
        <v>1.1515328741961477</v>
      </c>
      <c r="U150" s="30">
        <f>SUM(U137:U149)</f>
        <v>565.00613207547167</v>
      </c>
      <c r="V150" s="31">
        <f>SUM(V137:V149)</f>
        <v>262.60632075471699</v>
      </c>
      <c r="W150" s="31">
        <f t="shared" si="180"/>
        <v>302.39981132075468</v>
      </c>
      <c r="X150" s="30">
        <f>SUM(X137:X149)</f>
        <v>0.96582244799225936</v>
      </c>
      <c r="Y150" s="31">
        <f>SUM(Y137:Y149)</f>
        <v>0.44889969359780679</v>
      </c>
      <c r="Z150" s="33">
        <f t="shared" si="183"/>
        <v>0.51692275439445257</v>
      </c>
      <c r="AA150" s="34">
        <f>SUM(AA137:AA149)</f>
        <v>59890.65</v>
      </c>
      <c r="AB150" s="35">
        <f>SUM(AB137:AB149)</f>
        <v>63794.16</v>
      </c>
      <c r="AC150" s="35">
        <f t="shared" si="185"/>
        <v>-3903.510000000002</v>
      </c>
      <c r="AD150" s="36">
        <f t="shared" si="186"/>
        <v>-6.1189143332242353E-2</v>
      </c>
      <c r="AE150" s="34">
        <f>SUM(AE137:AE149)</f>
        <v>565.00613207547167</v>
      </c>
      <c r="AF150" s="35">
        <f>SUM(AF137:AF149)</f>
        <v>601.83169811320761</v>
      </c>
      <c r="AG150" s="35">
        <f t="shared" si="189"/>
        <v>-36.825566037735939</v>
      </c>
      <c r="AH150" s="34">
        <f>SUM(AH137:AH149)</f>
        <v>0.96582244799225936</v>
      </c>
      <c r="AI150" s="35">
        <f>SUM(AI137:AI149)</f>
        <v>1.0287721335268505</v>
      </c>
      <c r="AJ150" s="37">
        <f t="shared" si="192"/>
        <v>-6.2949685534591127E-2</v>
      </c>
      <c r="AL150" s="16"/>
    </row>
    <row r="151" spans="2:38" x14ac:dyDescent="0.25">
      <c r="Q151" s="11"/>
      <c r="R151" s="12"/>
      <c r="S151" s="12"/>
      <c r="T151" s="12"/>
      <c r="U151" s="11"/>
      <c r="V151" s="12"/>
      <c r="W151" s="12"/>
      <c r="X151" s="11"/>
      <c r="Y151" s="12"/>
      <c r="Z151" s="13"/>
      <c r="AA151" s="14"/>
      <c r="AB151" s="1"/>
      <c r="AC151" s="1"/>
      <c r="AD151" s="1"/>
      <c r="AE151" s="14"/>
      <c r="AF151" s="1"/>
      <c r="AG151" s="1"/>
      <c r="AH151" s="14"/>
      <c r="AI151" s="1"/>
      <c r="AJ151" s="15"/>
      <c r="AL151" s="16"/>
    </row>
    <row r="152" spans="2:38" x14ac:dyDescent="0.25">
      <c r="B152" s="196" t="s">
        <v>240</v>
      </c>
      <c r="C152" s="196"/>
      <c r="D152" s="196"/>
      <c r="Q152" s="11"/>
      <c r="R152" s="12"/>
      <c r="S152" s="12"/>
      <c r="T152" s="12"/>
      <c r="U152" s="11"/>
      <c r="V152" s="12"/>
      <c r="W152" s="12"/>
      <c r="X152" s="11"/>
      <c r="Y152" s="12"/>
      <c r="Z152" s="13"/>
      <c r="AA152" s="14"/>
      <c r="AB152" s="1"/>
      <c r="AC152" s="1"/>
      <c r="AD152" s="1"/>
      <c r="AE152" s="14"/>
      <c r="AF152" s="1"/>
      <c r="AG152" s="1"/>
      <c r="AH152" s="14"/>
      <c r="AI152" s="1"/>
      <c r="AJ152" s="15"/>
      <c r="AL152" s="16"/>
    </row>
    <row r="153" spans="2:38" x14ac:dyDescent="0.25">
      <c r="C153" s="17" t="s">
        <v>241</v>
      </c>
      <c r="D153" s="17" t="s">
        <v>242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18">
        <v>0</v>
      </c>
      <c r="P153" s="18">
        <v>0</v>
      </c>
      <c r="Q153" s="19">
        <f t="shared" ref="Q153:Q164" si="241">SUM(E153:P153)</f>
        <v>0</v>
      </c>
      <c r="R153" s="20">
        <v>21480</v>
      </c>
      <c r="S153" s="20">
        <f t="shared" ref="S153:S165" si="242">Q153-R153</f>
        <v>-21480</v>
      </c>
      <c r="T153" s="21">
        <f t="shared" ref="T153:T165" si="243">IF(R153=0,0,(S153/R153))</f>
        <v>-1</v>
      </c>
      <c r="U153" s="19">
        <f t="shared" ref="U153:U164" si="244">IF(106=0,0,Q153/106)</f>
        <v>0</v>
      </c>
      <c r="V153" s="20">
        <f t="shared" ref="V153:V164" si="245">IF(106=0,0,R153/106)</f>
        <v>202.64150943396226</v>
      </c>
      <c r="W153" s="20">
        <f t="shared" ref="W153:W165" si="246">IF(AND(U153=0, V153=0),0,U153-V153)</f>
        <v>-202.64150943396226</v>
      </c>
      <c r="X153" s="19">
        <f t="shared" ref="X153:X164" si="247">IF(62010=0,0,Q153/62010)</f>
        <v>0</v>
      </c>
      <c r="Y153" s="20">
        <f t="shared" ref="Y153:Y164" si="248">IF(62010=0,0,R153/62010)</f>
        <v>0.34639574262215772</v>
      </c>
      <c r="Z153" s="22">
        <f t="shared" ref="Z153:Z165" si="249">IF(AND(X153=0, Y153=0),0,X153-Y153)</f>
        <v>-0.34639574262215772</v>
      </c>
      <c r="AA153" s="23">
        <f t="shared" ref="AA153:AA164" si="250">SUM(E153:P153)</f>
        <v>0</v>
      </c>
      <c r="AB153" s="24">
        <v>0</v>
      </c>
      <c r="AC153" s="24">
        <f t="shared" ref="AC153:AC165" si="251">AA153-AB153</f>
        <v>0</v>
      </c>
      <c r="AD153" s="25">
        <f t="shared" ref="AD153:AD165" si="252">IF(AB153=0,0,(AC153/AB153))</f>
        <v>0</v>
      </c>
      <c r="AE153" s="23">
        <f t="shared" ref="AE153:AE164" si="253">IF(106=0,0,AA153/106)</f>
        <v>0</v>
      </c>
      <c r="AF153" s="24">
        <f t="shared" ref="AF153:AF164" si="254">IF(106=0,0,AB153/106)</f>
        <v>0</v>
      </c>
      <c r="AG153" s="24">
        <f t="shared" ref="AG153:AG165" si="255">IF(AND(AE153=0, AF153=0),0,AE153-AF153)</f>
        <v>0</v>
      </c>
      <c r="AH153" s="23">
        <f t="shared" ref="AH153:AH164" si="256">IF(62010=0,0,AA153/62010)</f>
        <v>0</v>
      </c>
      <c r="AI153" s="24">
        <f t="shared" ref="AI153:AI164" si="257">IF(62010=0,0,AB153/62010)</f>
        <v>0</v>
      </c>
      <c r="AJ153" s="26">
        <f t="shared" ref="AJ153:AJ165" si="258">IF(AND(AH153=0, AI153=0),0,AH153-AI153)</f>
        <v>0</v>
      </c>
      <c r="AK153" s="27" t="s">
        <v>28</v>
      </c>
      <c r="AL153" s="28"/>
    </row>
    <row r="154" spans="2:38" x14ac:dyDescent="0.25">
      <c r="C154" s="17" t="s">
        <v>243</v>
      </c>
      <c r="D154" s="17" t="s">
        <v>223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Q154" s="19">
        <f t="shared" si="241"/>
        <v>0</v>
      </c>
      <c r="R154" s="20">
        <v>2250</v>
      </c>
      <c r="S154" s="20">
        <f t="shared" si="242"/>
        <v>-2250</v>
      </c>
      <c r="T154" s="21">
        <f t="shared" si="243"/>
        <v>-1</v>
      </c>
      <c r="U154" s="19">
        <f t="shared" si="244"/>
        <v>0</v>
      </c>
      <c r="V154" s="20">
        <f t="shared" si="245"/>
        <v>21.226415094339622</v>
      </c>
      <c r="W154" s="20">
        <f t="shared" si="246"/>
        <v>-21.226415094339622</v>
      </c>
      <c r="X154" s="19">
        <f t="shared" si="247"/>
        <v>0</v>
      </c>
      <c r="Y154" s="20">
        <f t="shared" si="248"/>
        <v>3.6284470246734396E-2</v>
      </c>
      <c r="Z154" s="22">
        <f t="shared" si="249"/>
        <v>-3.6284470246734396E-2</v>
      </c>
      <c r="AA154" s="23">
        <f t="shared" si="250"/>
        <v>0</v>
      </c>
      <c r="AB154" s="24">
        <v>0</v>
      </c>
      <c r="AC154" s="24">
        <f t="shared" si="251"/>
        <v>0</v>
      </c>
      <c r="AD154" s="25">
        <f t="shared" si="252"/>
        <v>0</v>
      </c>
      <c r="AE154" s="23">
        <f t="shared" si="253"/>
        <v>0</v>
      </c>
      <c r="AF154" s="24">
        <f t="shared" si="254"/>
        <v>0</v>
      </c>
      <c r="AG154" s="24">
        <f t="shared" si="255"/>
        <v>0</v>
      </c>
      <c r="AH154" s="23">
        <f t="shared" si="256"/>
        <v>0</v>
      </c>
      <c r="AI154" s="24">
        <f t="shared" si="257"/>
        <v>0</v>
      </c>
      <c r="AJ154" s="26">
        <f t="shared" si="258"/>
        <v>0</v>
      </c>
      <c r="AK154" s="27" t="s">
        <v>28</v>
      </c>
      <c r="AL154" s="28"/>
    </row>
    <row r="155" spans="2:38" x14ac:dyDescent="0.25">
      <c r="C155" s="17" t="s">
        <v>244</v>
      </c>
      <c r="D155" s="17" t="s">
        <v>245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18">
        <v>0</v>
      </c>
      <c r="Q155" s="19">
        <f t="shared" si="241"/>
        <v>0</v>
      </c>
      <c r="R155" s="20">
        <v>519.23</v>
      </c>
      <c r="S155" s="20">
        <f t="shared" si="242"/>
        <v>-519.23</v>
      </c>
      <c r="T155" s="21">
        <f t="shared" si="243"/>
        <v>-1</v>
      </c>
      <c r="U155" s="19">
        <f t="shared" si="244"/>
        <v>0</v>
      </c>
      <c r="V155" s="20">
        <f t="shared" si="245"/>
        <v>4.8983962264150946</v>
      </c>
      <c r="W155" s="20">
        <f t="shared" si="246"/>
        <v>-4.8983962264150946</v>
      </c>
      <c r="X155" s="19">
        <f t="shared" si="247"/>
        <v>0</v>
      </c>
      <c r="Y155" s="20">
        <f t="shared" si="248"/>
        <v>8.3733268827608457E-3</v>
      </c>
      <c r="Z155" s="22">
        <f t="shared" si="249"/>
        <v>-8.3733268827608457E-3</v>
      </c>
      <c r="AA155" s="23">
        <f t="shared" si="250"/>
        <v>0</v>
      </c>
      <c r="AB155" s="24">
        <v>0</v>
      </c>
      <c r="AC155" s="24">
        <f t="shared" si="251"/>
        <v>0</v>
      </c>
      <c r="AD155" s="25">
        <f t="shared" si="252"/>
        <v>0</v>
      </c>
      <c r="AE155" s="23">
        <f t="shared" si="253"/>
        <v>0</v>
      </c>
      <c r="AF155" s="24">
        <f t="shared" si="254"/>
        <v>0</v>
      </c>
      <c r="AG155" s="24">
        <f t="shared" si="255"/>
        <v>0</v>
      </c>
      <c r="AH155" s="23">
        <f t="shared" si="256"/>
        <v>0</v>
      </c>
      <c r="AI155" s="24">
        <f t="shared" si="257"/>
        <v>0</v>
      </c>
      <c r="AJ155" s="26">
        <f t="shared" si="258"/>
        <v>0</v>
      </c>
      <c r="AK155" s="27" t="s">
        <v>28</v>
      </c>
      <c r="AL155" s="28"/>
    </row>
    <row r="156" spans="2:38" x14ac:dyDescent="0.25">
      <c r="C156" s="17" t="s">
        <v>246</v>
      </c>
      <c r="D156" s="17" t="s">
        <v>247</v>
      </c>
      <c r="E156" s="18">
        <v>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18">
        <v>0</v>
      </c>
      <c r="Q156" s="19">
        <f t="shared" si="241"/>
        <v>0</v>
      </c>
      <c r="R156" s="20">
        <v>6450</v>
      </c>
      <c r="S156" s="20">
        <f t="shared" si="242"/>
        <v>-6450</v>
      </c>
      <c r="T156" s="21">
        <f t="shared" si="243"/>
        <v>-1</v>
      </c>
      <c r="U156" s="19">
        <f t="shared" si="244"/>
        <v>0</v>
      </c>
      <c r="V156" s="20">
        <f t="shared" si="245"/>
        <v>60.849056603773583</v>
      </c>
      <c r="W156" s="20">
        <f t="shared" si="246"/>
        <v>-60.849056603773583</v>
      </c>
      <c r="X156" s="19">
        <f t="shared" si="247"/>
        <v>0</v>
      </c>
      <c r="Y156" s="20">
        <f t="shared" si="248"/>
        <v>0.10401548137397194</v>
      </c>
      <c r="Z156" s="22">
        <f t="shared" si="249"/>
        <v>-0.10401548137397194</v>
      </c>
      <c r="AA156" s="23">
        <f t="shared" si="250"/>
        <v>0</v>
      </c>
      <c r="AB156" s="24">
        <v>0</v>
      </c>
      <c r="AC156" s="24">
        <f t="shared" si="251"/>
        <v>0</v>
      </c>
      <c r="AD156" s="25">
        <f t="shared" si="252"/>
        <v>0</v>
      </c>
      <c r="AE156" s="23">
        <f t="shared" si="253"/>
        <v>0</v>
      </c>
      <c r="AF156" s="24">
        <f t="shared" si="254"/>
        <v>0</v>
      </c>
      <c r="AG156" s="24">
        <f t="shared" si="255"/>
        <v>0</v>
      </c>
      <c r="AH156" s="23">
        <f t="shared" si="256"/>
        <v>0</v>
      </c>
      <c r="AI156" s="24">
        <f t="shared" si="257"/>
        <v>0</v>
      </c>
      <c r="AJ156" s="26">
        <f t="shared" si="258"/>
        <v>0</v>
      </c>
      <c r="AK156" s="27" t="s">
        <v>28</v>
      </c>
      <c r="AL156" s="28"/>
    </row>
    <row r="157" spans="2:38" x14ac:dyDescent="0.25">
      <c r="C157" s="17">
        <v>7138</v>
      </c>
      <c r="D157" s="17" t="s">
        <v>521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18">
        <v>2536.7800000000002</v>
      </c>
      <c r="K157" s="18">
        <v>0</v>
      </c>
      <c r="L157" s="18">
        <v>0</v>
      </c>
      <c r="M157" s="18">
        <v>0</v>
      </c>
      <c r="N157" s="18">
        <v>0</v>
      </c>
      <c r="O157" s="18">
        <v>0</v>
      </c>
      <c r="P157" s="18">
        <v>0</v>
      </c>
      <c r="Q157" s="19">
        <f t="shared" si="241"/>
        <v>2536.7800000000002</v>
      </c>
      <c r="R157" s="20">
        <v>0</v>
      </c>
      <c r="S157" s="20">
        <f t="shared" si="242"/>
        <v>2536.7800000000002</v>
      </c>
      <c r="T157" s="21">
        <f t="shared" si="243"/>
        <v>0</v>
      </c>
      <c r="U157" s="19">
        <f t="shared" ref="U157" si="259">IF(106=0,0,Q157/106)</f>
        <v>23.931886792452833</v>
      </c>
      <c r="V157" s="20">
        <f t="shared" ref="V157" si="260">IF(106=0,0,R157/106)</f>
        <v>0</v>
      </c>
      <c r="W157" s="20">
        <f t="shared" ref="W157" si="261">IF(AND(U157=0, V157=0),0,U157-V157)</f>
        <v>23.931886792452833</v>
      </c>
      <c r="X157" s="19">
        <f t="shared" ref="X157" si="262">IF(62010=0,0,Q157/62010)</f>
        <v>4.0909208192227063E-2</v>
      </c>
      <c r="Y157" s="20">
        <f t="shared" ref="Y157" si="263">IF(62010=0,0,R157/62010)</f>
        <v>0</v>
      </c>
      <c r="Z157" s="22">
        <f t="shared" ref="Z157" si="264">IF(AND(X157=0, Y157=0),0,X157-Y157)</f>
        <v>4.0909208192227063E-2</v>
      </c>
      <c r="AA157" s="23">
        <f t="shared" ref="AA157" si="265">SUM(E157:P157)</f>
        <v>2536.7800000000002</v>
      </c>
      <c r="AB157" s="24">
        <v>0</v>
      </c>
      <c r="AC157" s="24">
        <f t="shared" ref="AC157" si="266">AA157-AB157</f>
        <v>2536.7800000000002</v>
      </c>
      <c r="AD157" s="25">
        <f t="shared" ref="AD157" si="267">IF(AB157=0,0,(AC157/AB157))</f>
        <v>0</v>
      </c>
      <c r="AE157" s="23">
        <f t="shared" ref="AE157" si="268">IF(106=0,0,AA157/106)</f>
        <v>23.931886792452833</v>
      </c>
      <c r="AF157" s="24">
        <f t="shared" ref="AF157" si="269">IF(106=0,0,AB157/106)</f>
        <v>0</v>
      </c>
      <c r="AG157" s="24">
        <f t="shared" ref="AG157" si="270">IF(AND(AE157=0, AF157=0),0,AE157-AF157)</f>
        <v>23.931886792452833</v>
      </c>
      <c r="AH157" s="23">
        <f t="shared" ref="AH157" si="271">IF(62010=0,0,AA157/62010)</f>
        <v>4.0909208192227063E-2</v>
      </c>
      <c r="AI157" s="24">
        <f t="shared" ref="AI157" si="272">IF(62010=0,0,AB157/62010)</f>
        <v>0</v>
      </c>
      <c r="AJ157" s="26">
        <f t="shared" ref="AJ157" si="273">IF(AND(AH157=0, AI157=0),0,AH157-AI157)</f>
        <v>4.0909208192227063E-2</v>
      </c>
      <c r="AK157" s="27"/>
      <c r="AL157" s="28"/>
    </row>
    <row r="158" spans="2:38" x14ac:dyDescent="0.25">
      <c r="C158" s="17" t="s">
        <v>248</v>
      </c>
      <c r="D158" s="17" t="s">
        <v>249</v>
      </c>
      <c r="E158" s="18">
        <v>4162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0</v>
      </c>
      <c r="N158" s="18">
        <v>0</v>
      </c>
      <c r="O158" s="18">
        <v>0</v>
      </c>
      <c r="P158" s="18">
        <v>0</v>
      </c>
      <c r="Q158" s="19">
        <f t="shared" si="241"/>
        <v>4162</v>
      </c>
      <c r="R158" s="20">
        <v>2425</v>
      </c>
      <c r="S158" s="20">
        <f t="shared" si="242"/>
        <v>1737</v>
      </c>
      <c r="T158" s="21">
        <f t="shared" si="243"/>
        <v>0.7162886597938144</v>
      </c>
      <c r="U158" s="19">
        <f t="shared" si="244"/>
        <v>39.264150943396224</v>
      </c>
      <c r="V158" s="20">
        <f t="shared" si="245"/>
        <v>22.877358490566039</v>
      </c>
      <c r="W158" s="20">
        <f t="shared" si="246"/>
        <v>16.386792452830186</v>
      </c>
      <c r="X158" s="19">
        <f t="shared" si="247"/>
        <v>6.7118206740848244E-2</v>
      </c>
      <c r="Y158" s="20">
        <f t="shared" si="248"/>
        <v>3.9106595710369292E-2</v>
      </c>
      <c r="Z158" s="22">
        <f t="shared" si="249"/>
        <v>2.8011611030478951E-2</v>
      </c>
      <c r="AA158" s="23">
        <f t="shared" si="250"/>
        <v>4162</v>
      </c>
      <c r="AB158" s="24">
        <v>0</v>
      </c>
      <c r="AC158" s="24">
        <f t="shared" si="251"/>
        <v>4162</v>
      </c>
      <c r="AD158" s="25">
        <f t="shared" si="252"/>
        <v>0</v>
      </c>
      <c r="AE158" s="23">
        <f t="shared" si="253"/>
        <v>39.264150943396224</v>
      </c>
      <c r="AF158" s="24">
        <f t="shared" si="254"/>
        <v>0</v>
      </c>
      <c r="AG158" s="24">
        <f t="shared" si="255"/>
        <v>39.264150943396224</v>
      </c>
      <c r="AH158" s="23">
        <f t="shared" si="256"/>
        <v>6.7118206740848244E-2</v>
      </c>
      <c r="AI158" s="24">
        <f t="shared" si="257"/>
        <v>0</v>
      </c>
      <c r="AJ158" s="26">
        <f t="shared" si="258"/>
        <v>6.7118206740848244E-2</v>
      </c>
      <c r="AK158" s="27" t="s">
        <v>28</v>
      </c>
      <c r="AL158" s="28"/>
    </row>
    <row r="159" spans="2:38" x14ac:dyDescent="0.25">
      <c r="C159" s="17" t="s">
        <v>250</v>
      </c>
      <c r="D159" s="17" t="s">
        <v>228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18">
        <v>0</v>
      </c>
      <c r="Q159" s="19">
        <f t="shared" si="241"/>
        <v>0</v>
      </c>
      <c r="R159" s="20">
        <v>-2000</v>
      </c>
      <c r="S159" s="20">
        <f t="shared" si="242"/>
        <v>2000</v>
      </c>
      <c r="T159" s="21">
        <f t="shared" si="243"/>
        <v>-1</v>
      </c>
      <c r="U159" s="19">
        <f t="shared" si="244"/>
        <v>0</v>
      </c>
      <c r="V159" s="20">
        <f t="shared" si="245"/>
        <v>-18.867924528301888</v>
      </c>
      <c r="W159" s="20">
        <f t="shared" si="246"/>
        <v>18.867924528301888</v>
      </c>
      <c r="X159" s="19">
        <f t="shared" si="247"/>
        <v>0</v>
      </c>
      <c r="Y159" s="20">
        <f t="shared" si="248"/>
        <v>-3.2252862441541685E-2</v>
      </c>
      <c r="Z159" s="22">
        <f t="shared" si="249"/>
        <v>3.2252862441541685E-2</v>
      </c>
      <c r="AA159" s="23">
        <f t="shared" si="250"/>
        <v>0</v>
      </c>
      <c r="AB159" s="24">
        <v>0</v>
      </c>
      <c r="AC159" s="24">
        <f t="shared" si="251"/>
        <v>0</v>
      </c>
      <c r="AD159" s="25">
        <f t="shared" si="252"/>
        <v>0</v>
      </c>
      <c r="AE159" s="23">
        <f t="shared" si="253"/>
        <v>0</v>
      </c>
      <c r="AF159" s="24">
        <f t="shared" si="254"/>
        <v>0</v>
      </c>
      <c r="AG159" s="24">
        <f t="shared" si="255"/>
        <v>0</v>
      </c>
      <c r="AH159" s="23">
        <f t="shared" si="256"/>
        <v>0</v>
      </c>
      <c r="AI159" s="24">
        <f t="shared" si="257"/>
        <v>0</v>
      </c>
      <c r="AJ159" s="26">
        <f t="shared" si="258"/>
        <v>0</v>
      </c>
      <c r="AK159" s="27" t="s">
        <v>28</v>
      </c>
      <c r="AL159" s="28"/>
    </row>
    <row r="160" spans="2:38" x14ac:dyDescent="0.25">
      <c r="C160" s="17" t="s">
        <v>251</v>
      </c>
      <c r="D160" s="17" t="s">
        <v>230</v>
      </c>
      <c r="E160" s="18">
        <v>3490.26</v>
      </c>
      <c r="F160" s="18">
        <v>0</v>
      </c>
      <c r="G160" s="18">
        <v>357.98</v>
      </c>
      <c r="H160" s="18">
        <v>0</v>
      </c>
      <c r="I160" s="18">
        <v>0</v>
      </c>
      <c r="J160" s="18">
        <v>357.98</v>
      </c>
      <c r="K160" s="18">
        <v>0</v>
      </c>
      <c r="L160" s="18">
        <v>0</v>
      </c>
      <c r="M160" s="18">
        <v>0</v>
      </c>
      <c r="N160" s="18">
        <v>0</v>
      </c>
      <c r="O160" s="18">
        <v>0</v>
      </c>
      <c r="P160" s="18">
        <v>0</v>
      </c>
      <c r="Q160" s="19">
        <f t="shared" si="241"/>
        <v>4206.22</v>
      </c>
      <c r="R160" s="20">
        <v>20386.240000000002</v>
      </c>
      <c r="S160" s="20">
        <f t="shared" si="242"/>
        <v>-16180.02</v>
      </c>
      <c r="T160" s="21">
        <f t="shared" si="243"/>
        <v>-0.79367357590217713</v>
      </c>
      <c r="U160" s="19">
        <f t="shared" si="244"/>
        <v>39.681320754716985</v>
      </c>
      <c r="V160" s="20">
        <f t="shared" si="245"/>
        <v>192.32301886792453</v>
      </c>
      <c r="W160" s="20">
        <f t="shared" si="246"/>
        <v>-152.64169811320755</v>
      </c>
      <c r="X160" s="19">
        <f t="shared" si="247"/>
        <v>6.7831317529430737E-2</v>
      </c>
      <c r="Y160" s="20">
        <f t="shared" si="248"/>
        <v>0.32875729721012742</v>
      </c>
      <c r="Z160" s="22">
        <f t="shared" si="249"/>
        <v>-0.2609259796806967</v>
      </c>
      <c r="AA160" s="23">
        <f t="shared" si="250"/>
        <v>4206.22</v>
      </c>
      <c r="AB160" s="24">
        <v>0</v>
      </c>
      <c r="AC160" s="24">
        <f t="shared" si="251"/>
        <v>4206.22</v>
      </c>
      <c r="AD160" s="25">
        <f t="shared" si="252"/>
        <v>0</v>
      </c>
      <c r="AE160" s="23">
        <f t="shared" si="253"/>
        <v>39.681320754716985</v>
      </c>
      <c r="AF160" s="24">
        <f t="shared" si="254"/>
        <v>0</v>
      </c>
      <c r="AG160" s="24">
        <f t="shared" si="255"/>
        <v>39.681320754716985</v>
      </c>
      <c r="AH160" s="23">
        <f t="shared" si="256"/>
        <v>6.7831317529430737E-2</v>
      </c>
      <c r="AI160" s="24">
        <f t="shared" si="257"/>
        <v>0</v>
      </c>
      <c r="AJ160" s="26">
        <f t="shared" si="258"/>
        <v>6.7831317529430737E-2</v>
      </c>
      <c r="AK160" s="27" t="s">
        <v>28</v>
      </c>
      <c r="AL160" s="28"/>
    </row>
    <row r="161" spans="2:38" x14ac:dyDescent="0.25">
      <c r="C161" s="17" t="s">
        <v>252</v>
      </c>
      <c r="D161" s="17" t="s">
        <v>232</v>
      </c>
      <c r="E161" s="18">
        <v>0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  <c r="Q161" s="19">
        <f t="shared" si="241"/>
        <v>0</v>
      </c>
      <c r="R161" s="20">
        <v>6731</v>
      </c>
      <c r="S161" s="20">
        <f t="shared" si="242"/>
        <v>-6731</v>
      </c>
      <c r="T161" s="21">
        <f t="shared" si="243"/>
        <v>-1</v>
      </c>
      <c r="U161" s="19">
        <f t="shared" si="244"/>
        <v>0</v>
      </c>
      <c r="V161" s="20">
        <f t="shared" si="245"/>
        <v>63.5</v>
      </c>
      <c r="W161" s="20">
        <f t="shared" si="246"/>
        <v>-63.5</v>
      </c>
      <c r="X161" s="19">
        <f t="shared" si="247"/>
        <v>0</v>
      </c>
      <c r="Y161" s="20">
        <f t="shared" si="248"/>
        <v>0.10854700854700855</v>
      </c>
      <c r="Z161" s="22">
        <f t="shared" si="249"/>
        <v>-0.10854700854700855</v>
      </c>
      <c r="AA161" s="23">
        <f t="shared" si="250"/>
        <v>0</v>
      </c>
      <c r="AB161" s="24">
        <v>0</v>
      </c>
      <c r="AC161" s="24">
        <f t="shared" si="251"/>
        <v>0</v>
      </c>
      <c r="AD161" s="25">
        <f t="shared" si="252"/>
        <v>0</v>
      </c>
      <c r="AE161" s="23">
        <f t="shared" si="253"/>
        <v>0</v>
      </c>
      <c r="AF161" s="24">
        <f t="shared" si="254"/>
        <v>0</v>
      </c>
      <c r="AG161" s="24">
        <f t="shared" si="255"/>
        <v>0</v>
      </c>
      <c r="AH161" s="23">
        <f t="shared" si="256"/>
        <v>0</v>
      </c>
      <c r="AI161" s="24">
        <f t="shared" si="257"/>
        <v>0</v>
      </c>
      <c r="AJ161" s="26">
        <f t="shared" si="258"/>
        <v>0</v>
      </c>
      <c r="AK161" s="27" t="s">
        <v>28</v>
      </c>
      <c r="AL161" s="28"/>
    </row>
    <row r="162" spans="2:38" x14ac:dyDescent="0.25">
      <c r="C162" s="17" t="s">
        <v>253</v>
      </c>
      <c r="D162" s="17" t="s">
        <v>254</v>
      </c>
      <c r="E162" s="18">
        <v>0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18">
        <v>0</v>
      </c>
      <c r="P162" s="18">
        <v>0</v>
      </c>
      <c r="Q162" s="19">
        <f t="shared" si="241"/>
        <v>0</v>
      </c>
      <c r="R162" s="20">
        <v>561</v>
      </c>
      <c r="S162" s="20">
        <f t="shared" si="242"/>
        <v>-561</v>
      </c>
      <c r="T162" s="21">
        <f t="shared" si="243"/>
        <v>-1</v>
      </c>
      <c r="U162" s="19">
        <f t="shared" si="244"/>
        <v>0</v>
      </c>
      <c r="V162" s="20">
        <f t="shared" si="245"/>
        <v>5.2924528301886795</v>
      </c>
      <c r="W162" s="20">
        <f t="shared" si="246"/>
        <v>-5.2924528301886795</v>
      </c>
      <c r="X162" s="19">
        <f t="shared" si="247"/>
        <v>0</v>
      </c>
      <c r="Y162" s="20">
        <f t="shared" si="248"/>
        <v>9.0469279148524435E-3</v>
      </c>
      <c r="Z162" s="22">
        <f t="shared" si="249"/>
        <v>-9.0469279148524435E-3</v>
      </c>
      <c r="AA162" s="23">
        <f t="shared" si="250"/>
        <v>0</v>
      </c>
      <c r="AB162" s="24">
        <v>0</v>
      </c>
      <c r="AC162" s="24">
        <f t="shared" si="251"/>
        <v>0</v>
      </c>
      <c r="AD162" s="25">
        <f t="shared" si="252"/>
        <v>0</v>
      </c>
      <c r="AE162" s="23">
        <f t="shared" si="253"/>
        <v>0</v>
      </c>
      <c r="AF162" s="24">
        <f t="shared" si="254"/>
        <v>0</v>
      </c>
      <c r="AG162" s="24">
        <f t="shared" si="255"/>
        <v>0</v>
      </c>
      <c r="AH162" s="23">
        <f t="shared" si="256"/>
        <v>0</v>
      </c>
      <c r="AI162" s="24">
        <f t="shared" si="257"/>
        <v>0</v>
      </c>
      <c r="AJ162" s="26">
        <f t="shared" si="258"/>
        <v>0</v>
      </c>
      <c r="AK162" s="27" t="s">
        <v>28</v>
      </c>
      <c r="AL162" s="28"/>
    </row>
    <row r="163" spans="2:38" x14ac:dyDescent="0.25">
      <c r="C163" s="17" t="s">
        <v>255</v>
      </c>
      <c r="D163" s="17" t="s">
        <v>236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  <c r="P163" s="18">
        <v>0</v>
      </c>
      <c r="Q163" s="19">
        <f t="shared" si="241"/>
        <v>0</v>
      </c>
      <c r="R163" s="20">
        <v>39663.35</v>
      </c>
      <c r="S163" s="20">
        <f t="shared" si="242"/>
        <v>-39663.35</v>
      </c>
      <c r="T163" s="21">
        <f t="shared" si="243"/>
        <v>-1</v>
      </c>
      <c r="U163" s="19">
        <f t="shared" si="244"/>
        <v>0</v>
      </c>
      <c r="V163" s="20">
        <f t="shared" si="245"/>
        <v>374.1825471698113</v>
      </c>
      <c r="W163" s="20">
        <f t="shared" si="246"/>
        <v>-374.1825471698113</v>
      </c>
      <c r="X163" s="19">
        <f t="shared" si="247"/>
        <v>0</v>
      </c>
      <c r="Y163" s="20">
        <f t="shared" si="248"/>
        <v>0.63962828576036124</v>
      </c>
      <c r="Z163" s="22">
        <f t="shared" si="249"/>
        <v>-0.63962828576036124</v>
      </c>
      <c r="AA163" s="23">
        <f t="shared" si="250"/>
        <v>0</v>
      </c>
      <c r="AB163" s="24">
        <v>0</v>
      </c>
      <c r="AC163" s="24">
        <f t="shared" si="251"/>
        <v>0</v>
      </c>
      <c r="AD163" s="25">
        <f t="shared" si="252"/>
        <v>0</v>
      </c>
      <c r="AE163" s="23">
        <f t="shared" si="253"/>
        <v>0</v>
      </c>
      <c r="AF163" s="24">
        <f t="shared" si="254"/>
        <v>0</v>
      </c>
      <c r="AG163" s="24">
        <f t="shared" si="255"/>
        <v>0</v>
      </c>
      <c r="AH163" s="23">
        <f t="shared" si="256"/>
        <v>0</v>
      </c>
      <c r="AI163" s="24">
        <f t="shared" si="257"/>
        <v>0</v>
      </c>
      <c r="AJ163" s="26">
        <f t="shared" si="258"/>
        <v>0</v>
      </c>
      <c r="AK163" s="27" t="s">
        <v>28</v>
      </c>
      <c r="AL163" s="28"/>
    </row>
    <row r="164" spans="2:38" x14ac:dyDescent="0.25">
      <c r="C164" s="17" t="s">
        <v>256</v>
      </c>
      <c r="D164" s="17" t="s">
        <v>257</v>
      </c>
      <c r="E164" s="18">
        <v>0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  <c r="P164" s="18">
        <v>0</v>
      </c>
      <c r="Q164" s="19">
        <f t="shared" si="241"/>
        <v>0</v>
      </c>
      <c r="R164" s="20">
        <v>7850</v>
      </c>
      <c r="S164" s="20">
        <f t="shared" si="242"/>
        <v>-7850</v>
      </c>
      <c r="T164" s="21">
        <f t="shared" si="243"/>
        <v>-1</v>
      </c>
      <c r="U164" s="19">
        <f t="shared" si="244"/>
        <v>0</v>
      </c>
      <c r="V164" s="20">
        <f t="shared" si="245"/>
        <v>74.056603773584911</v>
      </c>
      <c r="W164" s="20">
        <f t="shared" si="246"/>
        <v>-74.056603773584911</v>
      </c>
      <c r="X164" s="19">
        <f t="shared" si="247"/>
        <v>0</v>
      </c>
      <c r="Y164" s="20">
        <f t="shared" si="248"/>
        <v>0.12659248508305113</v>
      </c>
      <c r="Z164" s="22">
        <f t="shared" si="249"/>
        <v>-0.12659248508305113</v>
      </c>
      <c r="AA164" s="23">
        <f t="shared" si="250"/>
        <v>0</v>
      </c>
      <c r="AB164" s="24">
        <v>0</v>
      </c>
      <c r="AC164" s="24">
        <f t="shared" si="251"/>
        <v>0</v>
      </c>
      <c r="AD164" s="25">
        <f t="shared" si="252"/>
        <v>0</v>
      </c>
      <c r="AE164" s="23">
        <f t="shared" si="253"/>
        <v>0</v>
      </c>
      <c r="AF164" s="24">
        <f t="shared" si="254"/>
        <v>0</v>
      </c>
      <c r="AG164" s="24">
        <f t="shared" si="255"/>
        <v>0</v>
      </c>
      <c r="AH164" s="23">
        <f t="shared" si="256"/>
        <v>0</v>
      </c>
      <c r="AI164" s="24">
        <f t="shared" si="257"/>
        <v>0</v>
      </c>
      <c r="AJ164" s="26">
        <f t="shared" si="258"/>
        <v>0</v>
      </c>
      <c r="AK164" s="27" t="s">
        <v>28</v>
      </c>
      <c r="AL164" s="28"/>
    </row>
    <row r="165" spans="2:38" x14ac:dyDescent="0.25">
      <c r="B165" s="196" t="s">
        <v>258</v>
      </c>
      <c r="C165" s="196"/>
      <c r="D165" s="196"/>
      <c r="E165" s="29">
        <f t="shared" ref="E165:R165" si="274">SUM(E153:E164)</f>
        <v>7652.26</v>
      </c>
      <c r="F165" s="29">
        <f t="shared" si="274"/>
        <v>0</v>
      </c>
      <c r="G165" s="29">
        <f t="shared" si="274"/>
        <v>357.98</v>
      </c>
      <c r="H165" s="29">
        <f t="shared" si="274"/>
        <v>0</v>
      </c>
      <c r="I165" s="29">
        <f t="shared" si="274"/>
        <v>0</v>
      </c>
      <c r="J165" s="29">
        <f t="shared" si="274"/>
        <v>2894.76</v>
      </c>
      <c r="K165" s="29">
        <f t="shared" si="274"/>
        <v>0</v>
      </c>
      <c r="L165" s="29">
        <f t="shared" si="274"/>
        <v>0</v>
      </c>
      <c r="M165" s="29">
        <f t="shared" si="274"/>
        <v>0</v>
      </c>
      <c r="N165" s="29">
        <f t="shared" si="274"/>
        <v>0</v>
      </c>
      <c r="O165" s="29">
        <f t="shared" si="274"/>
        <v>0</v>
      </c>
      <c r="P165" s="29">
        <f t="shared" si="274"/>
        <v>0</v>
      </c>
      <c r="Q165" s="30">
        <f t="shared" si="274"/>
        <v>10905</v>
      </c>
      <c r="R165" s="31">
        <f t="shared" si="274"/>
        <v>106315.82</v>
      </c>
      <c r="S165" s="31">
        <f t="shared" si="242"/>
        <v>-95410.82</v>
      </c>
      <c r="T165" s="32">
        <f t="shared" si="243"/>
        <v>-0.89742824727307757</v>
      </c>
      <c r="U165" s="30">
        <f>SUM(U153:U164)</f>
        <v>102.87735849056605</v>
      </c>
      <c r="V165" s="31">
        <f>SUM(V153:V164)</f>
        <v>1002.9794339622642</v>
      </c>
      <c r="W165" s="31">
        <f t="shared" si="246"/>
        <v>-900.10207547169819</v>
      </c>
      <c r="X165" s="30">
        <f>SUM(X153:X164)</f>
        <v>0.17585873246250605</v>
      </c>
      <c r="Y165" s="31">
        <f>SUM(Y153:Y164)</f>
        <v>1.7144947589098531</v>
      </c>
      <c r="Z165" s="33">
        <f t="shared" si="249"/>
        <v>-1.5386360264473471</v>
      </c>
      <c r="AA165" s="34">
        <f>SUM(AA153:AA164)</f>
        <v>10905</v>
      </c>
      <c r="AB165" s="35">
        <f>SUM(AB153:AB164)</f>
        <v>0</v>
      </c>
      <c r="AC165" s="35">
        <f t="shared" si="251"/>
        <v>10905</v>
      </c>
      <c r="AD165" s="36">
        <f t="shared" si="252"/>
        <v>0</v>
      </c>
      <c r="AE165" s="34">
        <f>SUM(AE153:AE164)</f>
        <v>102.87735849056605</v>
      </c>
      <c r="AF165" s="35">
        <f>SUM(AF153:AF164)</f>
        <v>0</v>
      </c>
      <c r="AG165" s="35">
        <f t="shared" si="255"/>
        <v>102.87735849056605</v>
      </c>
      <c r="AH165" s="34">
        <f>SUM(AH153:AH164)</f>
        <v>0.17585873246250605</v>
      </c>
      <c r="AI165" s="35">
        <f>SUM(AI153:AI164)</f>
        <v>0</v>
      </c>
      <c r="AJ165" s="37">
        <f t="shared" si="258"/>
        <v>0.17585873246250605</v>
      </c>
      <c r="AL165" s="16"/>
    </row>
    <row r="166" spans="2:38" x14ac:dyDescent="0.25">
      <c r="Q166" s="11"/>
      <c r="R166" s="12"/>
      <c r="S166" s="12"/>
      <c r="T166" s="12"/>
      <c r="U166" s="11"/>
      <c r="V166" s="12"/>
      <c r="W166" s="12"/>
      <c r="X166" s="11"/>
      <c r="Y166" s="12"/>
      <c r="Z166" s="13"/>
      <c r="AA166" s="14"/>
      <c r="AB166" s="1"/>
      <c r="AC166" s="1"/>
      <c r="AD166" s="1"/>
      <c r="AE166" s="14"/>
      <c r="AF166" s="1"/>
      <c r="AG166" s="1"/>
      <c r="AH166" s="14"/>
      <c r="AI166" s="1"/>
      <c r="AJ166" s="15"/>
      <c r="AL166" s="16"/>
    </row>
    <row r="167" spans="2:38" x14ac:dyDescent="0.25">
      <c r="B167" s="196" t="s">
        <v>259</v>
      </c>
      <c r="C167" s="196"/>
      <c r="D167" s="196"/>
      <c r="Q167" s="11"/>
      <c r="R167" s="12"/>
      <c r="S167" s="12"/>
      <c r="T167" s="12"/>
      <c r="U167" s="11"/>
      <c r="V167" s="12"/>
      <c r="W167" s="12"/>
      <c r="X167" s="11"/>
      <c r="Y167" s="12"/>
      <c r="Z167" s="13"/>
      <c r="AA167" s="14"/>
      <c r="AB167" s="1"/>
      <c r="AC167" s="1"/>
      <c r="AD167" s="1"/>
      <c r="AE167" s="14"/>
      <c r="AF167" s="1"/>
      <c r="AG167" s="1"/>
      <c r="AH167" s="14"/>
      <c r="AI167" s="1"/>
      <c r="AJ167" s="15"/>
      <c r="AL167" s="16"/>
    </row>
    <row r="168" spans="2:38" x14ac:dyDescent="0.25">
      <c r="C168" s="17" t="s">
        <v>260</v>
      </c>
      <c r="D168" s="17" t="s">
        <v>261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9">
        <f>SUM(E168:P168)</f>
        <v>0</v>
      </c>
      <c r="R168" s="20">
        <v>0</v>
      </c>
      <c r="S168" s="20">
        <f>Q168-R168</f>
        <v>0</v>
      </c>
      <c r="T168" s="21">
        <f>IF(R168=0,0,(S168/R168))</f>
        <v>0</v>
      </c>
      <c r="U168" s="19">
        <f>IF(106=0,0,Q168/106)</f>
        <v>0</v>
      </c>
      <c r="V168" s="20">
        <f>IF(106=0,0,R168/106)</f>
        <v>0</v>
      </c>
      <c r="W168" s="20">
        <f>IF(AND(U168=0, V168=0),0,U168-V168)</f>
        <v>0</v>
      </c>
      <c r="X168" s="19">
        <f>IF(62010=0,0,Q168/62010)</f>
        <v>0</v>
      </c>
      <c r="Y168" s="20">
        <f>IF(62010=0,0,R168/62010)</f>
        <v>0</v>
      </c>
      <c r="Z168" s="22">
        <f>IF(AND(X168=0, Y168=0),0,X168-Y168)</f>
        <v>0</v>
      </c>
      <c r="AA168" s="23">
        <f>SUM(E168:P168)</f>
        <v>0</v>
      </c>
      <c r="AB168" s="24">
        <v>3436</v>
      </c>
      <c r="AC168" s="24">
        <f>AA168-AB168</f>
        <v>-3436</v>
      </c>
      <c r="AD168" s="25">
        <f>IF(AB168=0,0,(AC168/AB168))</f>
        <v>-1</v>
      </c>
      <c r="AE168" s="23">
        <f>IF(106=0,0,AA168/106)</f>
        <v>0</v>
      </c>
      <c r="AF168" s="24">
        <f>IF(106=0,0,AB168/106)</f>
        <v>32.415094339622641</v>
      </c>
      <c r="AG168" s="24">
        <f>IF(AND(AE168=0, AF168=0),0,AE168-AF168)</f>
        <v>-32.415094339622641</v>
      </c>
      <c r="AH168" s="23">
        <f>IF(62010=0,0,AA168/62010)</f>
        <v>0</v>
      </c>
      <c r="AI168" s="24">
        <f>IF(62010=0,0,AB168/62010)</f>
        <v>5.541041767456862E-2</v>
      </c>
      <c r="AJ168" s="26">
        <f>IF(AND(AH168=0, AI168=0),0,AH168-AI168)</f>
        <v>-5.541041767456862E-2</v>
      </c>
      <c r="AK168" s="27" t="s">
        <v>28</v>
      </c>
      <c r="AL168" s="28"/>
    </row>
    <row r="169" spans="2:38" x14ac:dyDescent="0.25">
      <c r="B169" s="196" t="s">
        <v>262</v>
      </c>
      <c r="C169" s="196"/>
      <c r="D169" s="196"/>
      <c r="E169" s="29">
        <f t="shared" ref="E169:R169" si="275">SUM(E168:E168)</f>
        <v>0</v>
      </c>
      <c r="F169" s="29">
        <f t="shared" si="275"/>
        <v>0</v>
      </c>
      <c r="G169" s="29">
        <f t="shared" si="275"/>
        <v>0</v>
      </c>
      <c r="H169" s="29">
        <f t="shared" si="275"/>
        <v>0</v>
      </c>
      <c r="I169" s="29">
        <f t="shared" si="275"/>
        <v>0</v>
      </c>
      <c r="J169" s="29">
        <f t="shared" si="275"/>
        <v>0</v>
      </c>
      <c r="K169" s="29">
        <f t="shared" si="275"/>
        <v>0</v>
      </c>
      <c r="L169" s="29">
        <f t="shared" si="275"/>
        <v>0</v>
      </c>
      <c r="M169" s="29">
        <f t="shared" si="275"/>
        <v>0</v>
      </c>
      <c r="N169" s="29">
        <f t="shared" si="275"/>
        <v>0</v>
      </c>
      <c r="O169" s="29">
        <f t="shared" si="275"/>
        <v>0</v>
      </c>
      <c r="P169" s="29">
        <f t="shared" si="275"/>
        <v>0</v>
      </c>
      <c r="Q169" s="30">
        <f t="shared" si="275"/>
        <v>0</v>
      </c>
      <c r="R169" s="31">
        <f t="shared" si="275"/>
        <v>0</v>
      </c>
      <c r="S169" s="31">
        <f>Q169-R169</f>
        <v>0</v>
      </c>
      <c r="T169" s="32">
        <f>IF(R169=0,0,(S169/R169))</f>
        <v>0</v>
      </c>
      <c r="U169" s="30">
        <f>SUM(U168:U168)</f>
        <v>0</v>
      </c>
      <c r="V169" s="31">
        <f>SUM(V168:V168)</f>
        <v>0</v>
      </c>
      <c r="W169" s="31">
        <f>IF(AND(U169=0, V169=0),0,U169-V169)</f>
        <v>0</v>
      </c>
      <c r="X169" s="30">
        <f>SUM(X168:X168)</f>
        <v>0</v>
      </c>
      <c r="Y169" s="31">
        <f>SUM(Y168:Y168)</f>
        <v>0</v>
      </c>
      <c r="Z169" s="33">
        <f>IF(AND(X169=0, Y169=0),0,X169-Y169)</f>
        <v>0</v>
      </c>
      <c r="AA169" s="34">
        <f>SUM(AA168:AA168)</f>
        <v>0</v>
      </c>
      <c r="AB169" s="35">
        <f>SUM(AB168:AB168)</f>
        <v>3436</v>
      </c>
      <c r="AC169" s="35">
        <f>AA169-AB169</f>
        <v>-3436</v>
      </c>
      <c r="AD169" s="36">
        <f>IF(AB169=0,0,(AC169/AB169))</f>
        <v>-1</v>
      </c>
      <c r="AE169" s="34">
        <f>SUM(AE168:AE168)</f>
        <v>0</v>
      </c>
      <c r="AF169" s="35">
        <f>SUM(AF168:AF168)</f>
        <v>32.415094339622641</v>
      </c>
      <c r="AG169" s="35">
        <f>IF(AND(AE169=0, AF169=0),0,AE169-AF169)</f>
        <v>-32.415094339622641</v>
      </c>
      <c r="AH169" s="34">
        <f>SUM(AH168:AH168)</f>
        <v>0</v>
      </c>
      <c r="AI169" s="35">
        <f>SUM(AI168:AI168)</f>
        <v>5.541041767456862E-2</v>
      </c>
      <c r="AJ169" s="37">
        <f>IF(AND(AH169=0, AI169=0),0,AH169-AI169)</f>
        <v>-5.541041767456862E-2</v>
      </c>
      <c r="AL169" s="16"/>
    </row>
    <row r="170" spans="2:38" x14ac:dyDescent="0.25">
      <c r="Q170" s="11"/>
      <c r="R170" s="12"/>
      <c r="S170" s="12"/>
      <c r="T170" s="12"/>
      <c r="U170" s="11"/>
      <c r="V170" s="12"/>
      <c r="W170" s="12"/>
      <c r="X170" s="11"/>
      <c r="Y170" s="12"/>
      <c r="Z170" s="13"/>
      <c r="AA170" s="14"/>
      <c r="AB170" s="1"/>
      <c r="AC170" s="1"/>
      <c r="AD170" s="1"/>
      <c r="AE170" s="14"/>
      <c r="AF170" s="1"/>
      <c r="AG170" s="1"/>
      <c r="AH170" s="14"/>
      <c r="AI170" s="1"/>
      <c r="AJ170" s="15"/>
      <c r="AL170" s="16"/>
    </row>
    <row r="171" spans="2:38" x14ac:dyDescent="0.25">
      <c r="B171" s="196" t="s">
        <v>263</v>
      </c>
      <c r="C171" s="196"/>
      <c r="D171" s="196"/>
      <c r="Q171" s="11"/>
      <c r="R171" s="12"/>
      <c r="S171" s="12"/>
      <c r="T171" s="12"/>
      <c r="U171" s="11"/>
      <c r="V171" s="12"/>
      <c r="W171" s="12"/>
      <c r="X171" s="11"/>
      <c r="Y171" s="12"/>
      <c r="Z171" s="13"/>
      <c r="AA171" s="14"/>
      <c r="AB171" s="1"/>
      <c r="AC171" s="1"/>
      <c r="AD171" s="1"/>
      <c r="AE171" s="14"/>
      <c r="AF171" s="1"/>
      <c r="AG171" s="1"/>
      <c r="AH171" s="14"/>
      <c r="AI171" s="1"/>
      <c r="AJ171" s="15"/>
      <c r="AL171" s="16"/>
    </row>
    <row r="172" spans="2:38" x14ac:dyDescent="0.25">
      <c r="C172" s="17" t="s">
        <v>264</v>
      </c>
      <c r="D172" s="17" t="s">
        <v>265</v>
      </c>
      <c r="E172" s="18">
        <v>1506.94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18">
        <v>0</v>
      </c>
      <c r="P172" s="18">
        <v>0</v>
      </c>
      <c r="Q172" s="19">
        <f>SUM(E172:P172)</f>
        <v>1506.94</v>
      </c>
      <c r="R172" s="20">
        <v>6805.54</v>
      </c>
      <c r="S172" s="20">
        <f>Q172-R172</f>
        <v>-5298.6</v>
      </c>
      <c r="T172" s="21">
        <f>IF(R172=0,0,(S172/R172))</f>
        <v>-0.77857157551054001</v>
      </c>
      <c r="U172" s="19">
        <f>IF(106=0,0,Q172/106)</f>
        <v>14.216415094339624</v>
      </c>
      <c r="V172" s="20">
        <f>IF(106=0,0,R172/106)</f>
        <v>64.203207547169811</v>
      </c>
      <c r="W172" s="20">
        <f>IF(AND(U172=0, V172=0),0,U172-V172)</f>
        <v>-49.986792452830187</v>
      </c>
      <c r="X172" s="19">
        <f>IF(62010=0,0,Q172/62010)</f>
        <v>2.4301564263828415E-2</v>
      </c>
      <c r="Y172" s="20">
        <f>IF(62010=0,0,R172/62010)</f>
        <v>0.1097490727302048</v>
      </c>
      <c r="Z172" s="22">
        <f>IF(AND(X172=0, Y172=0),0,X172-Y172)</f>
        <v>-8.5447508466376387E-2</v>
      </c>
      <c r="AA172" s="23">
        <f>SUM(E172:P172)</f>
        <v>1506.94</v>
      </c>
      <c r="AB172" s="24">
        <v>0</v>
      </c>
      <c r="AC172" s="24">
        <f>AA172-AB172</f>
        <v>1506.94</v>
      </c>
      <c r="AD172" s="25">
        <f>IF(AB172=0,0,(AC172/AB172))</f>
        <v>0</v>
      </c>
      <c r="AE172" s="23">
        <f>IF(106=0,0,AA172/106)</f>
        <v>14.216415094339624</v>
      </c>
      <c r="AF172" s="24">
        <f>IF(106=0,0,AB172/106)</f>
        <v>0</v>
      </c>
      <c r="AG172" s="24">
        <f>IF(AND(AE172=0, AF172=0),0,AE172-AF172)</f>
        <v>14.216415094339624</v>
      </c>
      <c r="AH172" s="23">
        <f>IF(62010=0,0,AA172/62010)</f>
        <v>2.4301564263828415E-2</v>
      </c>
      <c r="AI172" s="24">
        <f>IF(62010=0,0,AB172/62010)</f>
        <v>0</v>
      </c>
      <c r="AJ172" s="26">
        <f>IF(AND(AH172=0, AI172=0),0,AH172-AI172)</f>
        <v>2.4301564263828415E-2</v>
      </c>
      <c r="AK172" s="27" t="s">
        <v>28</v>
      </c>
      <c r="AL172" s="28"/>
    </row>
    <row r="173" spans="2:38" x14ac:dyDescent="0.25">
      <c r="B173" s="196" t="s">
        <v>266</v>
      </c>
      <c r="C173" s="196"/>
      <c r="D173" s="196"/>
      <c r="E173" s="29">
        <f t="shared" ref="E173:R173" si="276">SUM(E172:E172)</f>
        <v>1506.94</v>
      </c>
      <c r="F173" s="29">
        <f t="shared" si="276"/>
        <v>0</v>
      </c>
      <c r="G173" s="29">
        <f t="shared" si="276"/>
        <v>0</v>
      </c>
      <c r="H173" s="29">
        <f t="shared" si="276"/>
        <v>0</v>
      </c>
      <c r="I173" s="29">
        <f t="shared" si="276"/>
        <v>0</v>
      </c>
      <c r="J173" s="29">
        <f t="shared" si="276"/>
        <v>0</v>
      </c>
      <c r="K173" s="29">
        <f t="shared" si="276"/>
        <v>0</v>
      </c>
      <c r="L173" s="29">
        <f t="shared" si="276"/>
        <v>0</v>
      </c>
      <c r="M173" s="29">
        <f t="shared" si="276"/>
        <v>0</v>
      </c>
      <c r="N173" s="29">
        <f t="shared" si="276"/>
        <v>0</v>
      </c>
      <c r="O173" s="29">
        <f t="shared" si="276"/>
        <v>0</v>
      </c>
      <c r="P173" s="29">
        <f t="shared" si="276"/>
        <v>0</v>
      </c>
      <c r="Q173" s="30">
        <f t="shared" si="276"/>
        <v>1506.94</v>
      </c>
      <c r="R173" s="31">
        <f t="shared" si="276"/>
        <v>6805.54</v>
      </c>
      <c r="S173" s="31">
        <f>Q173-R173</f>
        <v>-5298.6</v>
      </c>
      <c r="T173" s="32">
        <f>IF(R173=0,0,(S173/R173))</f>
        <v>-0.77857157551054001</v>
      </c>
      <c r="U173" s="30">
        <f>SUM(U172:U172)</f>
        <v>14.216415094339624</v>
      </c>
      <c r="V173" s="31">
        <f>SUM(V172:V172)</f>
        <v>64.203207547169811</v>
      </c>
      <c r="W173" s="31">
        <f>IF(AND(U173=0, V173=0),0,U173-V173)</f>
        <v>-49.986792452830187</v>
      </c>
      <c r="X173" s="30">
        <f>SUM(X172:X172)</f>
        <v>2.4301564263828415E-2</v>
      </c>
      <c r="Y173" s="31">
        <f>SUM(Y172:Y172)</f>
        <v>0.1097490727302048</v>
      </c>
      <c r="Z173" s="33">
        <f>IF(AND(X173=0, Y173=0),0,X173-Y173)</f>
        <v>-8.5447508466376387E-2</v>
      </c>
      <c r="AA173" s="34">
        <f>SUM(AA172:AA172)</f>
        <v>1506.94</v>
      </c>
      <c r="AB173" s="35">
        <f>SUM(AB172:AB172)</f>
        <v>0</v>
      </c>
      <c r="AC173" s="35">
        <f>AA173-AB173</f>
        <v>1506.94</v>
      </c>
      <c r="AD173" s="36">
        <f>IF(AB173=0,0,(AC173/AB173))</f>
        <v>0</v>
      </c>
      <c r="AE173" s="34">
        <f>SUM(AE172:AE172)</f>
        <v>14.216415094339624</v>
      </c>
      <c r="AF173" s="35">
        <f>SUM(AF172:AF172)</f>
        <v>0</v>
      </c>
      <c r="AG173" s="35">
        <f>IF(AND(AE173=0, AF173=0),0,AE173-AF173)</f>
        <v>14.216415094339624</v>
      </c>
      <c r="AH173" s="34">
        <f>SUM(AH172:AH172)</f>
        <v>2.4301564263828415E-2</v>
      </c>
      <c r="AI173" s="35">
        <f>SUM(AI172:AI172)</f>
        <v>0</v>
      </c>
      <c r="AJ173" s="37">
        <f>IF(AND(AH173=0, AI173=0),0,AH173-AI173)</f>
        <v>2.4301564263828415E-2</v>
      </c>
      <c r="AL173" s="16"/>
    </row>
    <row r="174" spans="2:38" x14ac:dyDescent="0.25">
      <c r="Q174" s="11"/>
      <c r="R174" s="12"/>
      <c r="S174" s="12"/>
      <c r="T174" s="12"/>
      <c r="U174" s="11"/>
      <c r="V174" s="12"/>
      <c r="W174" s="12"/>
      <c r="X174" s="11"/>
      <c r="Y174" s="12"/>
      <c r="Z174" s="13"/>
      <c r="AA174" s="14"/>
      <c r="AB174" s="1"/>
      <c r="AC174" s="1"/>
      <c r="AD174" s="1"/>
      <c r="AE174" s="14"/>
      <c r="AF174" s="1"/>
      <c r="AG174" s="1"/>
      <c r="AH174" s="14"/>
      <c r="AI174" s="1"/>
      <c r="AJ174" s="15"/>
      <c r="AL174" s="16"/>
    </row>
    <row r="175" spans="2:38" x14ac:dyDescent="0.25">
      <c r="B175" s="196" t="s">
        <v>267</v>
      </c>
      <c r="C175" s="196"/>
      <c r="D175" s="196"/>
      <c r="Q175" s="11"/>
      <c r="R175" s="12"/>
      <c r="S175" s="12"/>
      <c r="T175" s="12"/>
      <c r="U175" s="11"/>
      <c r="V175" s="12"/>
      <c r="W175" s="12"/>
      <c r="X175" s="11"/>
      <c r="Y175" s="12"/>
      <c r="Z175" s="13"/>
      <c r="AA175" s="14"/>
      <c r="AB175" s="1"/>
      <c r="AC175" s="1"/>
      <c r="AD175" s="1"/>
      <c r="AE175" s="14"/>
      <c r="AF175" s="1"/>
      <c r="AG175" s="1"/>
      <c r="AH175" s="14"/>
      <c r="AI175" s="1"/>
      <c r="AJ175" s="15"/>
      <c r="AL175" s="16"/>
    </row>
    <row r="176" spans="2:38" x14ac:dyDescent="0.25">
      <c r="C176" s="17" t="s">
        <v>268</v>
      </c>
      <c r="D176" s="17" t="s">
        <v>269</v>
      </c>
      <c r="E176" s="18">
        <v>0</v>
      </c>
      <c r="F176" s="18">
        <v>0</v>
      </c>
      <c r="G176" s="18">
        <v>-2350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18">
        <v>0</v>
      </c>
      <c r="Q176" s="19">
        <f>SUM(E176:P176)</f>
        <v>-2350</v>
      </c>
      <c r="R176" s="20">
        <v>2504.8000000000002</v>
      </c>
      <c r="S176" s="20">
        <f>Q176-R176</f>
        <v>-4854.8</v>
      </c>
      <c r="T176" s="21">
        <f>IF(R176=0,0,(S176/R176))</f>
        <v>-1.9381986585755349</v>
      </c>
      <c r="U176" s="19">
        <f>IF(106=0,0,Q176/106)</f>
        <v>-22.169811320754718</v>
      </c>
      <c r="V176" s="20">
        <f>IF(106=0,0,R176/106)</f>
        <v>23.630188679245286</v>
      </c>
      <c r="W176" s="20">
        <f>IF(AND(U176=0, V176=0),0,U176-V176)</f>
        <v>-45.800000000000004</v>
      </c>
      <c r="X176" s="19">
        <f>IF(62010=0,0,Q176/62010)</f>
        <v>-3.7897113368811484E-2</v>
      </c>
      <c r="Y176" s="20">
        <f>IF(62010=0,0,R176/62010)</f>
        <v>4.0393484921786814E-2</v>
      </c>
      <c r="Z176" s="22">
        <f>IF(AND(X176=0, Y176=0),0,X176-Y176)</f>
        <v>-7.8290598290598298E-2</v>
      </c>
      <c r="AA176" s="23">
        <f>SUM(E176:P176)</f>
        <v>-2350</v>
      </c>
      <c r="AB176" s="24">
        <v>0</v>
      </c>
      <c r="AC176" s="24">
        <f>AA176-AB176</f>
        <v>-2350</v>
      </c>
      <c r="AD176" s="25">
        <f>IF(AB176=0,0,(AC176/AB176))</f>
        <v>0</v>
      </c>
      <c r="AE176" s="23">
        <f>IF(106=0,0,AA176/106)</f>
        <v>-22.169811320754718</v>
      </c>
      <c r="AF176" s="24">
        <f>IF(106=0,0,AB176/106)</f>
        <v>0</v>
      </c>
      <c r="AG176" s="24">
        <f>IF(AND(AE176=0, AF176=0),0,AE176-AF176)</f>
        <v>-22.169811320754718</v>
      </c>
      <c r="AH176" s="23">
        <f>IF(62010=0,0,AA176/62010)</f>
        <v>-3.7897113368811484E-2</v>
      </c>
      <c r="AI176" s="24">
        <f>IF(62010=0,0,AB176/62010)</f>
        <v>0</v>
      </c>
      <c r="AJ176" s="26">
        <f>IF(AND(AH176=0, AI176=0),0,AH176-AI176)</f>
        <v>-3.7897113368811484E-2</v>
      </c>
      <c r="AK176" s="27" t="s">
        <v>28</v>
      </c>
      <c r="AL176" s="28"/>
    </row>
    <row r="177" spans="1:38" x14ac:dyDescent="0.25">
      <c r="B177" s="196" t="s">
        <v>270</v>
      </c>
      <c r="C177" s="196"/>
      <c r="D177" s="196"/>
      <c r="E177" s="29">
        <f t="shared" ref="E177:R177" si="277">SUM(E176:E176)</f>
        <v>0</v>
      </c>
      <c r="F177" s="29">
        <f t="shared" si="277"/>
        <v>0</v>
      </c>
      <c r="G177" s="29">
        <f t="shared" si="277"/>
        <v>-2350</v>
      </c>
      <c r="H177" s="29">
        <f t="shared" si="277"/>
        <v>0</v>
      </c>
      <c r="I177" s="29">
        <f t="shared" si="277"/>
        <v>0</v>
      </c>
      <c r="J177" s="29">
        <f t="shared" si="277"/>
        <v>0</v>
      </c>
      <c r="K177" s="29">
        <f t="shared" si="277"/>
        <v>0</v>
      </c>
      <c r="L177" s="29">
        <f t="shared" si="277"/>
        <v>0</v>
      </c>
      <c r="M177" s="29">
        <f t="shared" si="277"/>
        <v>0</v>
      </c>
      <c r="N177" s="29">
        <f t="shared" si="277"/>
        <v>0</v>
      </c>
      <c r="O177" s="29">
        <f t="shared" si="277"/>
        <v>0</v>
      </c>
      <c r="P177" s="29">
        <f t="shared" si="277"/>
        <v>0</v>
      </c>
      <c r="Q177" s="30">
        <f t="shared" si="277"/>
        <v>-2350</v>
      </c>
      <c r="R177" s="31">
        <f t="shared" si="277"/>
        <v>2504.8000000000002</v>
      </c>
      <c r="S177" s="31">
        <f>Q177-R177</f>
        <v>-4854.8</v>
      </c>
      <c r="T177" s="32">
        <f>IF(R177=0,0,(S177/R177))</f>
        <v>-1.9381986585755349</v>
      </c>
      <c r="U177" s="30">
        <f>SUM(U176:U176)</f>
        <v>-22.169811320754718</v>
      </c>
      <c r="V177" s="31">
        <f>SUM(V176:V176)</f>
        <v>23.630188679245286</v>
      </c>
      <c r="W177" s="31">
        <f>IF(AND(U177=0, V177=0),0,U177-V177)</f>
        <v>-45.800000000000004</v>
      </c>
      <c r="X177" s="30">
        <f>SUM(X176:X176)</f>
        <v>-3.7897113368811484E-2</v>
      </c>
      <c r="Y177" s="31">
        <f>SUM(Y176:Y176)</f>
        <v>4.0393484921786814E-2</v>
      </c>
      <c r="Z177" s="33">
        <f>IF(AND(X177=0, Y177=0),0,X177-Y177)</f>
        <v>-7.8290598290598298E-2</v>
      </c>
      <c r="AA177" s="34">
        <f>SUM(AA176:AA176)</f>
        <v>-2350</v>
      </c>
      <c r="AB177" s="35">
        <f>SUM(AB176:AB176)</f>
        <v>0</v>
      </c>
      <c r="AC177" s="35">
        <f>AA177-AB177</f>
        <v>-2350</v>
      </c>
      <c r="AD177" s="36">
        <f>IF(AB177=0,0,(AC177/AB177))</f>
        <v>0</v>
      </c>
      <c r="AE177" s="34">
        <f>SUM(AE176:AE176)</f>
        <v>-22.169811320754718</v>
      </c>
      <c r="AF177" s="35">
        <f>SUM(AF176:AF176)</f>
        <v>0</v>
      </c>
      <c r="AG177" s="35">
        <f>IF(AND(AE177=0, AF177=0),0,AE177-AF177)</f>
        <v>-22.169811320754718</v>
      </c>
      <c r="AH177" s="34">
        <f>SUM(AH176:AH176)</f>
        <v>-3.7897113368811484E-2</v>
      </c>
      <c r="AI177" s="35">
        <f>SUM(AI176:AI176)</f>
        <v>0</v>
      </c>
      <c r="AJ177" s="37">
        <f>IF(AND(AH177=0, AI177=0),0,AH177-AI177)</f>
        <v>-3.7897113368811484E-2</v>
      </c>
      <c r="AL177" s="16"/>
    </row>
    <row r="178" spans="1:38" x14ac:dyDescent="0.25">
      <c r="Q178" s="11"/>
      <c r="R178" s="12"/>
      <c r="S178" s="12"/>
      <c r="T178" s="12"/>
      <c r="U178" s="11"/>
      <c r="V178" s="12"/>
      <c r="W178" s="12"/>
      <c r="X178" s="11"/>
      <c r="Y178" s="12"/>
      <c r="Z178" s="13"/>
      <c r="AA178" s="14"/>
      <c r="AB178" s="1"/>
      <c r="AC178" s="1"/>
      <c r="AD178" s="1"/>
      <c r="AE178" s="14"/>
      <c r="AF178" s="1"/>
      <c r="AG178" s="1"/>
      <c r="AH178" s="14"/>
      <c r="AI178" s="1"/>
      <c r="AJ178" s="15"/>
      <c r="AL178" s="16"/>
    </row>
    <row r="179" spans="1:38" x14ac:dyDescent="0.25">
      <c r="A179" s="195" t="s">
        <v>271</v>
      </c>
      <c r="B179" s="195"/>
      <c r="C179" s="195"/>
      <c r="D179" s="195"/>
      <c r="E179" s="29">
        <f t="shared" ref="E179:R179" si="278">SUM(E150,E165,E169,E173,E177)</f>
        <v>9159.2000000000007</v>
      </c>
      <c r="F179" s="29">
        <f t="shared" si="278"/>
        <v>2173.88</v>
      </c>
      <c r="G179" s="29">
        <f t="shared" si="278"/>
        <v>8558.380000000001</v>
      </c>
      <c r="H179" s="29">
        <f t="shared" si="278"/>
        <v>7350.29</v>
      </c>
      <c r="I179" s="29">
        <f t="shared" si="278"/>
        <v>7744.2999999999993</v>
      </c>
      <c r="J179" s="29">
        <f t="shared" si="278"/>
        <v>13710.539999999999</v>
      </c>
      <c r="K179" s="29">
        <f t="shared" si="278"/>
        <v>0</v>
      </c>
      <c r="L179" s="29">
        <f t="shared" si="278"/>
        <v>0</v>
      </c>
      <c r="M179" s="29">
        <f t="shared" si="278"/>
        <v>5314</v>
      </c>
      <c r="N179" s="29">
        <f t="shared" si="278"/>
        <v>5314</v>
      </c>
      <c r="O179" s="29">
        <f t="shared" si="278"/>
        <v>5314</v>
      </c>
      <c r="P179" s="29">
        <f t="shared" si="278"/>
        <v>5314</v>
      </c>
      <c r="Q179" s="30">
        <f t="shared" si="278"/>
        <v>69952.59</v>
      </c>
      <c r="R179" s="31">
        <f t="shared" si="278"/>
        <v>143462.43</v>
      </c>
      <c r="S179" s="31">
        <f>Q179-R179</f>
        <v>-73509.84</v>
      </c>
      <c r="T179" s="32">
        <f>IF(R179=0,0,(S179/R179))</f>
        <v>-0.51239784520588427</v>
      </c>
      <c r="U179" s="30">
        <f>SUM(U150,U165,U169,U173,U177)</f>
        <v>659.93009433962266</v>
      </c>
      <c r="V179" s="31">
        <f>SUM(V150,V165,V169,V173,V177)</f>
        <v>1353.4191509433963</v>
      </c>
      <c r="W179" s="31">
        <f>IF(AND(U179=0, V179=0),0,U179-V179)</f>
        <v>-693.48905660377363</v>
      </c>
      <c r="X179" s="30">
        <f>SUM(X150,X165,X169,X173,X177)</f>
        <v>1.1280856313497825</v>
      </c>
      <c r="Y179" s="31">
        <f>SUM(Y150,Y165,Y169,Y173,Y177)</f>
        <v>2.3135370101596515</v>
      </c>
      <c r="Z179" s="33">
        <f>IF(AND(X179=0, Y179=0),0,X179-Y179)</f>
        <v>-1.1854513788098691</v>
      </c>
      <c r="AA179" s="34">
        <f>SUM(AA150,AA165,AA169,AA173,AA177)</f>
        <v>69952.59</v>
      </c>
      <c r="AB179" s="35">
        <f>SUM(AB150,AB165,AB169,AB173,AB177)</f>
        <v>67230.16</v>
      </c>
      <c r="AC179" s="35">
        <f>AA179-AB179</f>
        <v>2722.429999999993</v>
      </c>
      <c r="AD179" s="36">
        <f>IF(AB179=0,0,(AC179/AB179))</f>
        <v>4.0494177018171498E-2</v>
      </c>
      <c r="AE179" s="34">
        <f>SUM(AE150,AE165,AE169,AE173,AE177)</f>
        <v>659.93009433962266</v>
      </c>
      <c r="AF179" s="35">
        <f>SUM(AF150,AF165,AF169,AF173,AF177)</f>
        <v>634.24679245283028</v>
      </c>
      <c r="AG179" s="35">
        <f>IF(AND(AE179=0, AF179=0),0,AE179-AF179)</f>
        <v>25.683301886792378</v>
      </c>
      <c r="AH179" s="34">
        <f>SUM(AH150,AH165,AH169,AH173,AH177)</f>
        <v>1.1280856313497825</v>
      </c>
      <c r="AI179" s="35">
        <f>SUM(AI150,AI165,AI169,AI173,AI177)</f>
        <v>1.0841825512014192</v>
      </c>
      <c r="AJ179" s="37">
        <f>IF(AND(AH179=0, AI179=0),0,AH179-AI179)</f>
        <v>4.3903080148363305E-2</v>
      </c>
      <c r="AL179" s="16"/>
    </row>
    <row r="180" spans="1:38" x14ac:dyDescent="0.25">
      <c r="Q180" s="11"/>
      <c r="R180" s="12"/>
      <c r="S180" s="12"/>
      <c r="T180" s="12"/>
      <c r="U180" s="11"/>
      <c r="V180" s="12"/>
      <c r="W180" s="12"/>
      <c r="X180" s="11"/>
      <c r="Y180" s="12"/>
      <c r="Z180" s="13"/>
      <c r="AA180" s="14"/>
      <c r="AB180" s="1"/>
      <c r="AC180" s="1"/>
      <c r="AD180" s="1"/>
      <c r="AE180" s="14"/>
      <c r="AF180" s="1"/>
      <c r="AG180" s="1"/>
      <c r="AH180" s="14"/>
      <c r="AI180" s="1"/>
      <c r="AJ180" s="15"/>
      <c r="AL180" s="16"/>
    </row>
    <row r="181" spans="1:38" ht="15.75" thickBot="1" x14ac:dyDescent="0.3">
      <c r="A181" s="195" t="s">
        <v>272</v>
      </c>
      <c r="B181" s="195"/>
      <c r="C181" s="195"/>
      <c r="D181" s="195"/>
      <c r="E181" s="44">
        <f t="shared" ref="E181:R181" si="279">E132-E179</f>
        <v>42806</v>
      </c>
      <c r="F181" s="44">
        <f t="shared" si="279"/>
        <v>50777.530000000006</v>
      </c>
      <c r="G181" s="44">
        <f t="shared" si="279"/>
        <v>43768.89</v>
      </c>
      <c r="H181" s="44">
        <f t="shared" si="279"/>
        <v>48794.139999999978</v>
      </c>
      <c r="I181" s="44">
        <f t="shared" si="279"/>
        <v>50258.299999999988</v>
      </c>
      <c r="J181" s="44">
        <f t="shared" si="279"/>
        <v>36196.55999999999</v>
      </c>
      <c r="K181" s="44">
        <f t="shared" si="279"/>
        <v>8384.0200000000477</v>
      </c>
      <c r="L181" s="44">
        <f t="shared" si="279"/>
        <v>-8783</v>
      </c>
      <c r="M181" s="44">
        <f t="shared" si="279"/>
        <v>1179</v>
      </c>
      <c r="N181" s="44">
        <f t="shared" si="279"/>
        <v>2429</v>
      </c>
      <c r="O181" s="44">
        <f t="shared" si="279"/>
        <v>3729</v>
      </c>
      <c r="P181" s="44">
        <f t="shared" si="279"/>
        <v>6138</v>
      </c>
      <c r="Q181" s="45">
        <f t="shared" si="279"/>
        <v>285677.44000000006</v>
      </c>
      <c r="R181" s="46">
        <f t="shared" si="279"/>
        <v>593237.66000000015</v>
      </c>
      <c r="S181" s="46">
        <f>Q181-R181</f>
        <v>-307560.22000000009</v>
      </c>
      <c r="T181" s="47">
        <f>IF(R181=0,0,(S181/R181))</f>
        <v>-0.51844351890943674</v>
      </c>
      <c r="U181" s="45">
        <f>U132-U179</f>
        <v>2695.0701886792449</v>
      </c>
      <c r="V181" s="46">
        <f>V132-V179</f>
        <v>5596.5816981132102</v>
      </c>
      <c r="W181" s="46">
        <f>IF(AND(U181=0, V181=0),0,U181-V181)</f>
        <v>-2901.5115094339653</v>
      </c>
      <c r="X181" s="45">
        <f>X132-X179</f>
        <v>4.6069575874858879</v>
      </c>
      <c r="Y181" s="46">
        <f>Y132-Y179</f>
        <v>9.5668063215610406</v>
      </c>
      <c r="Z181" s="46">
        <f>IF(AND(X181=0, Y181=0),0,X181-Y181)</f>
        <v>-4.9598487340751527</v>
      </c>
      <c r="AA181" s="48">
        <f>AA132-AA179</f>
        <v>285677.44000000006</v>
      </c>
      <c r="AB181" s="44">
        <f>AB132-AB179</f>
        <v>177078.16999999984</v>
      </c>
      <c r="AC181" s="44">
        <f>AA181-AB181</f>
        <v>108599.27000000022</v>
      </c>
      <c r="AD181" s="49">
        <f>IF(AB181=0,0,(AC181/AB181))</f>
        <v>0.6132843478109149</v>
      </c>
      <c r="AE181" s="48">
        <f>AE132-AE179</f>
        <v>2695.0701886792449</v>
      </c>
      <c r="AF181" s="44">
        <f>AF132-AF179</f>
        <v>1670.5487735849072</v>
      </c>
      <c r="AG181" s="44">
        <f>IF(AND(AE181=0, AF181=0),0,AE181-AF181)</f>
        <v>1024.5214150943377</v>
      </c>
      <c r="AH181" s="48">
        <f>AH132-AH179</f>
        <v>4.6069575874858879</v>
      </c>
      <c r="AI181" s="44">
        <f>AI132-AI179</f>
        <v>2.855638929204968</v>
      </c>
      <c r="AJ181" s="50">
        <f>IF(AND(AH181=0, AI181=0),0,AH181-AI181)</f>
        <v>1.7513186582809199</v>
      </c>
      <c r="AK181" s="53"/>
      <c r="AL181" s="54"/>
    </row>
    <row r="182" spans="1:38" x14ac:dyDescent="0.25">
      <c r="Q182" s="184"/>
    </row>
    <row r="183" spans="1:38" x14ac:dyDescent="0.25">
      <c r="Q183" s="184"/>
    </row>
    <row r="184" spans="1:38" x14ac:dyDescent="0.25">
      <c r="Q184" s="184"/>
    </row>
  </sheetData>
  <mergeCells count="51">
    <mergeCell ref="A179:D179"/>
    <mergeCell ref="A181:D181"/>
    <mergeCell ref="B169:D169"/>
    <mergeCell ref="B171:D171"/>
    <mergeCell ref="B173:D173"/>
    <mergeCell ref="B175:D175"/>
    <mergeCell ref="B177:D177"/>
    <mergeCell ref="B136:D136"/>
    <mergeCell ref="B150:D150"/>
    <mergeCell ref="B152:D152"/>
    <mergeCell ref="B165:D165"/>
    <mergeCell ref="B167:D167"/>
    <mergeCell ref="B125:D125"/>
    <mergeCell ref="B128:D128"/>
    <mergeCell ref="A130:D130"/>
    <mergeCell ref="A132:D132"/>
    <mergeCell ref="A135:D135"/>
    <mergeCell ref="B101:D101"/>
    <mergeCell ref="B103:D103"/>
    <mergeCell ref="B114:D114"/>
    <mergeCell ref="B116:D116"/>
    <mergeCell ref="B123:D123"/>
    <mergeCell ref="B73:D73"/>
    <mergeCell ref="B76:D76"/>
    <mergeCell ref="B78:D78"/>
    <mergeCell ref="B95:D95"/>
    <mergeCell ref="B97:D97"/>
    <mergeCell ref="B36:D36"/>
    <mergeCell ref="B38:D38"/>
    <mergeCell ref="B48:D48"/>
    <mergeCell ref="B50:D50"/>
    <mergeCell ref="B71:D71"/>
    <mergeCell ref="B23:D23"/>
    <mergeCell ref="B25:D25"/>
    <mergeCell ref="A27:D27"/>
    <mergeCell ref="A29:D29"/>
    <mergeCell ref="B30:D30"/>
    <mergeCell ref="A4:D4"/>
    <mergeCell ref="B5:D5"/>
    <mergeCell ref="B7:D7"/>
    <mergeCell ref="B9:D9"/>
    <mergeCell ref="B21:D21"/>
    <mergeCell ref="A1:D1"/>
    <mergeCell ref="Q1:Z1"/>
    <mergeCell ref="AA1:AJ1"/>
    <mergeCell ref="Q2:T2"/>
    <mergeCell ref="U2:W2"/>
    <mergeCell ref="X2:Z2"/>
    <mergeCell ref="AA2:AD2"/>
    <mergeCell ref="AE2:AG2"/>
    <mergeCell ref="AH2:AJ2"/>
  </mergeCells>
  <pageMargins left="0.7" right="0.7" top="0.75" bottom="0.75" header="0.3" footer="0.3"/>
  <pageSetup paperSize="9" fitToWidth="0" fitToHeight="0" orientation="landscape" horizontalDpi="0" verticalDpi="0"/>
  <ignoredErrors>
    <ignoredError sqref="C6 C12:C20 C24 C31:C35 C39:C47 C65:C70 C74:C75 C93:C94 C98:C100 C104:C113 C117 C119:C122 C126 C158:C164 C168 C172 C176 C10 C51:C60 C62:C63 C79:C91 C137:C139 C141:C143 C145:C146 C148:C149 C153:C15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5"/>
  <sheetViews>
    <sheetView showGridLines="0" zoomScaleNormal="100" workbookViewId="0">
      <pane ySplit="4" topLeftCell="A5" activePane="bottomLeft" state="frozen"/>
      <selection pane="bottomLeft"/>
    </sheetView>
  </sheetViews>
  <sheetFormatPr defaultRowHeight="15" x14ac:dyDescent="0.25"/>
  <cols>
    <col min="1" max="1" width="2.42578125" customWidth="1"/>
    <col min="2" max="2" width="37.42578125" customWidth="1"/>
    <col min="3" max="3" width="7.42578125" customWidth="1"/>
    <col min="4" max="15" width="15" customWidth="1"/>
    <col min="16" max="16" width="17.42578125" customWidth="1"/>
  </cols>
  <sheetData>
    <row r="1" spans="1:16" x14ac:dyDescent="0.2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</row>
    <row r="2" spans="1:16" x14ac:dyDescent="0.25">
      <c r="A2" s="197" t="s">
        <v>478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74"/>
      <c r="B4" s="74"/>
      <c r="C4" s="74"/>
      <c r="D4" s="77" t="s">
        <v>6</v>
      </c>
      <c r="E4" s="77" t="s">
        <v>7</v>
      </c>
      <c r="F4" s="77" t="s">
        <v>8</v>
      </c>
      <c r="G4" s="77" t="s">
        <v>9</v>
      </c>
      <c r="H4" s="77" t="s">
        <v>10</v>
      </c>
      <c r="I4" s="77" t="s">
        <v>11</v>
      </c>
      <c r="J4" s="77" t="s">
        <v>12</v>
      </c>
      <c r="K4" s="77" t="s">
        <v>13</v>
      </c>
      <c r="L4" s="77" t="s">
        <v>14</v>
      </c>
      <c r="M4" s="77" t="s">
        <v>15</v>
      </c>
      <c r="N4" s="77" t="s">
        <v>16</v>
      </c>
      <c r="O4" s="77" t="s">
        <v>17</v>
      </c>
      <c r="P4" s="77" t="s">
        <v>274</v>
      </c>
    </row>
    <row r="5" spans="1:16" x14ac:dyDescent="0.25">
      <c r="B5" s="63" t="s">
        <v>479</v>
      </c>
      <c r="C5" s="118">
        <v>2024</v>
      </c>
      <c r="D5" s="149">
        <v>0</v>
      </c>
      <c r="E5" s="149">
        <v>0</v>
      </c>
      <c r="F5" s="149">
        <v>0</v>
      </c>
      <c r="G5" s="149">
        <v>0</v>
      </c>
      <c r="H5" s="149">
        <v>0</v>
      </c>
      <c r="I5" s="149">
        <v>0</v>
      </c>
      <c r="J5" s="149">
        <v>0</v>
      </c>
      <c r="K5" s="149">
        <v>0</v>
      </c>
      <c r="L5" s="149">
        <v>0</v>
      </c>
      <c r="M5" s="149">
        <v>0</v>
      </c>
      <c r="N5" s="149">
        <v>0</v>
      </c>
      <c r="O5" s="149">
        <v>0</v>
      </c>
      <c r="P5" s="150">
        <v>0</v>
      </c>
    </row>
    <row r="6" spans="1:16" x14ac:dyDescent="0.25">
      <c r="B6" s="59" t="s">
        <v>480</v>
      </c>
      <c r="C6" s="117">
        <v>2024</v>
      </c>
      <c r="D6" s="125">
        <v>0</v>
      </c>
      <c r="E6" s="125">
        <v>0</v>
      </c>
      <c r="F6" s="125">
        <v>0</v>
      </c>
      <c r="G6" s="125">
        <v>0</v>
      </c>
      <c r="H6" s="125">
        <v>0</v>
      </c>
      <c r="I6" s="125">
        <v>0</v>
      </c>
      <c r="J6" s="125">
        <v>0</v>
      </c>
      <c r="K6" s="125">
        <v>0</v>
      </c>
      <c r="L6" s="125">
        <v>0</v>
      </c>
      <c r="M6" s="125">
        <v>0</v>
      </c>
      <c r="N6" s="125">
        <v>0</v>
      </c>
      <c r="O6" s="125">
        <v>0</v>
      </c>
      <c r="P6" s="99">
        <v>0</v>
      </c>
    </row>
    <row r="7" spans="1:16" x14ac:dyDescent="0.25">
      <c r="B7" s="63" t="s">
        <v>481</v>
      </c>
      <c r="C7" s="118">
        <v>2024</v>
      </c>
      <c r="D7" s="119">
        <v>0</v>
      </c>
      <c r="E7" s="119">
        <v>0</v>
      </c>
      <c r="F7" s="119">
        <v>0</v>
      </c>
      <c r="G7" s="119">
        <v>0</v>
      </c>
      <c r="H7" s="119">
        <v>0</v>
      </c>
      <c r="I7" s="119">
        <v>0</v>
      </c>
      <c r="J7" s="119">
        <v>0</v>
      </c>
      <c r="K7" s="119">
        <v>0</v>
      </c>
      <c r="L7" s="119">
        <v>0</v>
      </c>
      <c r="M7" s="119">
        <v>0</v>
      </c>
      <c r="N7" s="119">
        <v>0</v>
      </c>
      <c r="O7" s="119">
        <v>0</v>
      </c>
      <c r="P7" s="120">
        <v>0</v>
      </c>
    </row>
    <row r="8" spans="1:16" x14ac:dyDescent="0.25">
      <c r="B8" s="63" t="s">
        <v>482</v>
      </c>
      <c r="C8" s="118">
        <v>2024</v>
      </c>
      <c r="D8" s="119">
        <v>0</v>
      </c>
      <c r="E8" s="119">
        <v>0</v>
      </c>
      <c r="F8" s="119">
        <v>0</v>
      </c>
      <c r="G8" s="119">
        <v>0</v>
      </c>
      <c r="H8" s="119">
        <v>0</v>
      </c>
      <c r="I8" s="119">
        <v>0</v>
      </c>
      <c r="J8" s="119">
        <v>0</v>
      </c>
      <c r="K8" s="119">
        <v>0</v>
      </c>
      <c r="L8" s="119">
        <v>0</v>
      </c>
      <c r="M8" s="119">
        <v>0</v>
      </c>
      <c r="N8" s="119">
        <v>0</v>
      </c>
      <c r="O8" s="119">
        <v>0</v>
      </c>
      <c r="P8" s="120">
        <v>0</v>
      </c>
    </row>
    <row r="9" spans="1:16" x14ac:dyDescent="0.25">
      <c r="B9" s="63" t="s">
        <v>483</v>
      </c>
      <c r="C9" s="118">
        <v>2024</v>
      </c>
      <c r="D9" s="119">
        <v>0</v>
      </c>
      <c r="E9" s="119">
        <v>0</v>
      </c>
      <c r="F9" s="119">
        <v>0</v>
      </c>
      <c r="G9" s="119">
        <v>0</v>
      </c>
      <c r="H9" s="119">
        <v>0</v>
      </c>
      <c r="I9" s="119">
        <v>0</v>
      </c>
      <c r="J9" s="119">
        <v>0</v>
      </c>
      <c r="K9" s="119">
        <v>0</v>
      </c>
      <c r="L9" s="119">
        <v>0</v>
      </c>
      <c r="M9" s="119">
        <v>0</v>
      </c>
      <c r="N9" s="119">
        <v>0</v>
      </c>
      <c r="O9" s="119">
        <v>0</v>
      </c>
      <c r="P9" s="120">
        <v>0</v>
      </c>
    </row>
    <row r="10" spans="1:16" x14ac:dyDescent="0.25">
      <c r="B10" s="63" t="s">
        <v>484</v>
      </c>
      <c r="C10" s="118">
        <v>2024</v>
      </c>
      <c r="D10" s="119">
        <v>0</v>
      </c>
      <c r="E10" s="119">
        <v>0</v>
      </c>
      <c r="F10" s="119">
        <v>0</v>
      </c>
      <c r="G10" s="119">
        <v>0</v>
      </c>
      <c r="H10" s="119">
        <v>0</v>
      </c>
      <c r="I10" s="119">
        <v>0</v>
      </c>
      <c r="J10" s="119">
        <v>0</v>
      </c>
      <c r="K10" s="119">
        <v>0</v>
      </c>
      <c r="L10" s="119">
        <v>0</v>
      </c>
      <c r="M10" s="119">
        <v>0</v>
      </c>
      <c r="N10" s="119">
        <v>0</v>
      </c>
      <c r="O10" s="119">
        <v>0</v>
      </c>
      <c r="P10" s="120">
        <v>0</v>
      </c>
    </row>
    <row r="11" spans="1:16" x14ac:dyDescent="0.25">
      <c r="B11" s="63" t="s">
        <v>485</v>
      </c>
      <c r="C11" s="118">
        <v>2024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119">
        <v>0</v>
      </c>
      <c r="M11" s="119">
        <v>0</v>
      </c>
      <c r="N11" s="119">
        <v>0</v>
      </c>
      <c r="O11" s="119">
        <v>0</v>
      </c>
      <c r="P11" s="120">
        <v>0</v>
      </c>
    </row>
    <row r="12" spans="1:16" x14ac:dyDescent="0.25">
      <c r="B12" s="63" t="s">
        <v>486</v>
      </c>
      <c r="C12" s="118">
        <v>2024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119">
        <v>0</v>
      </c>
      <c r="J12" s="119">
        <v>0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20">
        <v>0</v>
      </c>
    </row>
    <row r="13" spans="1:16" x14ac:dyDescent="0.25">
      <c r="B13" s="63" t="s">
        <v>451</v>
      </c>
      <c r="C13" s="118">
        <v>2024</v>
      </c>
      <c r="D13" s="149">
        <v>0</v>
      </c>
      <c r="E13" s="149">
        <v>0</v>
      </c>
      <c r="F13" s="149">
        <v>0</v>
      </c>
      <c r="G13" s="149">
        <v>0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49">
        <v>0</v>
      </c>
      <c r="N13" s="149">
        <v>0</v>
      </c>
      <c r="O13" s="149">
        <v>0</v>
      </c>
      <c r="P13" s="150">
        <v>0</v>
      </c>
    </row>
    <row r="14" spans="1:16" x14ac:dyDescent="0.25">
      <c r="B14" s="59" t="s">
        <v>487</v>
      </c>
      <c r="C14" s="117">
        <v>2024</v>
      </c>
      <c r="D14" s="112">
        <v>0</v>
      </c>
      <c r="E14" s="112">
        <v>0</v>
      </c>
      <c r="F14" s="112">
        <v>0</v>
      </c>
      <c r="G14" s="112">
        <v>0</v>
      </c>
      <c r="H14" s="112">
        <v>0</v>
      </c>
      <c r="I14" s="112">
        <v>0</v>
      </c>
      <c r="J14" s="112">
        <v>0</v>
      </c>
      <c r="K14" s="112">
        <v>0</v>
      </c>
      <c r="L14" s="112">
        <v>0</v>
      </c>
      <c r="M14" s="112">
        <v>0</v>
      </c>
      <c r="N14" s="112">
        <v>0</v>
      </c>
      <c r="O14" s="112">
        <v>0</v>
      </c>
      <c r="P14" s="58">
        <v>0</v>
      </c>
    </row>
    <row r="15" spans="1:16" x14ac:dyDescent="0.25">
      <c r="B15" s="126" t="s">
        <v>29</v>
      </c>
      <c r="C15" s="127">
        <v>2024</v>
      </c>
      <c r="D15" s="159">
        <v>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  <c r="M15" s="159">
        <v>0</v>
      </c>
      <c r="N15" s="159">
        <v>0</v>
      </c>
      <c r="O15" s="159">
        <v>0</v>
      </c>
      <c r="P15" s="160">
        <v>0</v>
      </c>
    </row>
  </sheetData>
  <mergeCells count="2">
    <mergeCell ref="A1:P1"/>
    <mergeCell ref="A2:P2"/>
  </mergeCells>
  <pageMargins left="0.7" right="0.7" top="0.75" bottom="0.75" header="0.3" footer="0.3"/>
  <pageSetup paperSize="9" fitToWidth="0" fitToHeight="0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1"/>
  <sheetViews>
    <sheetView showGridLines="0" zoomScaleNormal="100" workbookViewId="0">
      <pane ySplit="4" topLeftCell="A5" activePane="bottomLeft" state="frozen"/>
      <selection pane="bottomLeft"/>
    </sheetView>
  </sheetViews>
  <sheetFormatPr defaultRowHeight="15" x14ac:dyDescent="0.25"/>
  <cols>
    <col min="1" max="1" width="2.42578125" customWidth="1"/>
    <col min="2" max="2" width="37.42578125" customWidth="1"/>
    <col min="4" max="4" width="90" customWidth="1"/>
    <col min="6" max="6" width="52.42578125" customWidth="1"/>
    <col min="8" max="8" width="37.42578125" customWidth="1"/>
    <col min="10" max="10" width="37.42578125" customWidth="1"/>
    <col min="12" max="12" width="37.42578125" customWidth="1"/>
  </cols>
  <sheetData>
    <row r="1" spans="1:15" x14ac:dyDescent="0.2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1:15" x14ac:dyDescent="0.25">
      <c r="A2" s="197" t="s">
        <v>488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74" t="s">
        <v>489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x14ac:dyDescent="0.25">
      <c r="B6" t="s">
        <v>490</v>
      </c>
      <c r="D6" t="s">
        <v>491</v>
      </c>
    </row>
    <row r="7" spans="1:15" x14ac:dyDescent="0.25">
      <c r="B7" t="s">
        <v>492</v>
      </c>
      <c r="D7" t="s">
        <v>493</v>
      </c>
    </row>
    <row r="8" spans="1:15" x14ac:dyDescent="0.25">
      <c r="B8" t="s">
        <v>494</v>
      </c>
      <c r="D8" t="s">
        <v>495</v>
      </c>
      <c r="F8" t="s">
        <v>496</v>
      </c>
      <c r="H8" t="s">
        <v>497</v>
      </c>
    </row>
    <row r="9" spans="1:15" x14ac:dyDescent="0.25">
      <c r="B9" t="s">
        <v>498</v>
      </c>
      <c r="D9" t="s">
        <v>499</v>
      </c>
    </row>
    <row r="10" spans="1:15" x14ac:dyDescent="0.25">
      <c r="A10" s="74" t="s">
        <v>500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</row>
    <row r="11" spans="1:15" x14ac:dyDescent="0.25">
      <c r="B11" t="s">
        <v>501</v>
      </c>
      <c r="D11" t="s">
        <v>502</v>
      </c>
    </row>
    <row r="12" spans="1:15" x14ac:dyDescent="0.25">
      <c r="B12" t="s">
        <v>503</v>
      </c>
      <c r="D12" t="s">
        <v>504</v>
      </c>
      <c r="F12" t="s">
        <v>505</v>
      </c>
    </row>
    <row r="13" spans="1:15" x14ac:dyDescent="0.25">
      <c r="A13" s="74" t="s">
        <v>506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</row>
    <row r="14" spans="1:15" x14ac:dyDescent="0.25">
      <c r="B14" t="s">
        <v>507</v>
      </c>
      <c r="D14" t="s">
        <v>28</v>
      </c>
    </row>
    <row r="15" spans="1:15" x14ac:dyDescent="0.25">
      <c r="B15" t="s">
        <v>26</v>
      </c>
      <c r="D15" t="s">
        <v>508</v>
      </c>
      <c r="F15" t="s">
        <v>509</v>
      </c>
      <c r="H15" t="s">
        <v>487</v>
      </c>
    </row>
    <row r="16" spans="1:15" x14ac:dyDescent="0.25">
      <c r="A16" s="74" t="s">
        <v>510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</row>
    <row r="17" spans="2:4" x14ac:dyDescent="0.25">
      <c r="B17" s="162" t="s">
        <v>283</v>
      </c>
      <c r="C17" s="183"/>
      <c r="D17" s="70" t="s">
        <v>511</v>
      </c>
    </row>
    <row r="18" spans="2:4" x14ac:dyDescent="0.25">
      <c r="B18" s="162" t="s">
        <v>395</v>
      </c>
      <c r="C18" s="183"/>
      <c r="D18" s="70">
        <v>0</v>
      </c>
    </row>
    <row r="19" spans="2:4" x14ac:dyDescent="0.25">
      <c r="B19" s="162" t="s">
        <v>286</v>
      </c>
      <c r="C19" s="183"/>
      <c r="D19" s="70">
        <v>0</v>
      </c>
    </row>
    <row r="20" spans="2:4" x14ac:dyDescent="0.25">
      <c r="B20" s="162" t="s">
        <v>398</v>
      </c>
      <c r="C20" s="183"/>
      <c r="D20" s="70">
        <v>0</v>
      </c>
    </row>
    <row r="21" spans="2:4" x14ac:dyDescent="0.25">
      <c r="B21" s="162" t="s">
        <v>397</v>
      </c>
      <c r="C21" s="183"/>
      <c r="D21" s="70">
        <v>0</v>
      </c>
    </row>
  </sheetData>
  <mergeCells count="2">
    <mergeCell ref="A1:O1"/>
    <mergeCell ref="A2:O2"/>
  </mergeCells>
  <pageMargins left="0.7" right="0.7" top="0.75" bottom="0.75" header="0.3" footer="0.3"/>
  <pageSetup paperSize="9" fitToWidth="0" fitToHeight="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"/>
  <sheetViews>
    <sheetView showGridLines="0" zoomScaleNormal="100" workbookViewId="0">
      <pane ySplit="4" topLeftCell="A5" activePane="bottomLeft" state="frozen"/>
      <selection pane="bottomLeft"/>
    </sheetView>
  </sheetViews>
  <sheetFormatPr defaultRowHeight="15" x14ac:dyDescent="0.25"/>
  <cols>
    <col min="1" max="1" width="2.42578125" customWidth="1"/>
    <col min="2" max="2" width="37.42578125" customWidth="1"/>
    <col min="3" max="3" width="7.42578125" customWidth="1"/>
    <col min="4" max="15" width="15" customWidth="1"/>
    <col min="16" max="16" width="17.42578125" customWidth="1"/>
  </cols>
  <sheetData>
    <row r="1" spans="1:16" x14ac:dyDescent="0.2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</row>
    <row r="2" spans="1:16" x14ac:dyDescent="0.25">
      <c r="A2" s="197" t="s">
        <v>273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"/>
      <c r="B4" s="1"/>
      <c r="C4" s="1"/>
      <c r="D4" s="55" t="s">
        <v>6</v>
      </c>
      <c r="E4" s="55" t="s">
        <v>7</v>
      </c>
      <c r="F4" s="55" t="s">
        <v>8</v>
      </c>
      <c r="G4" s="55" t="s">
        <v>9</v>
      </c>
      <c r="H4" s="55" t="s">
        <v>10</v>
      </c>
      <c r="I4" s="55" t="s">
        <v>11</v>
      </c>
      <c r="J4" s="55" t="s">
        <v>12</v>
      </c>
      <c r="K4" s="55" t="s">
        <v>13</v>
      </c>
      <c r="L4" s="55" t="s">
        <v>14</v>
      </c>
      <c r="M4" s="55" t="s">
        <v>15</v>
      </c>
      <c r="N4" s="55" t="s">
        <v>16</v>
      </c>
      <c r="O4" s="55" t="s">
        <v>17</v>
      </c>
      <c r="P4" s="55" t="s">
        <v>274</v>
      </c>
    </row>
    <row r="5" spans="1:16" x14ac:dyDescent="0.25">
      <c r="B5" s="56" t="s">
        <v>275</v>
      </c>
      <c r="C5" s="57">
        <v>2024</v>
      </c>
      <c r="D5" s="58">
        <v>0</v>
      </c>
      <c r="E5" s="58">
        <v>0</v>
      </c>
      <c r="F5" s="58">
        <v>0</v>
      </c>
      <c r="G5" s="58">
        <v>0</v>
      </c>
      <c r="H5" s="58">
        <v>0</v>
      </c>
      <c r="I5" s="58">
        <v>0</v>
      </c>
      <c r="J5" s="58">
        <v>0</v>
      </c>
      <c r="K5" s="58">
        <v>0</v>
      </c>
      <c r="L5" s="58">
        <v>0</v>
      </c>
      <c r="M5" s="58">
        <v>0</v>
      </c>
      <c r="N5" s="58">
        <v>0</v>
      </c>
      <c r="O5" s="58">
        <v>0</v>
      </c>
      <c r="P5" s="58">
        <v>0</v>
      </c>
    </row>
    <row r="6" spans="1:16" x14ac:dyDescent="0.25">
      <c r="B6" s="56" t="s">
        <v>276</v>
      </c>
      <c r="C6" s="57">
        <v>2024</v>
      </c>
      <c r="D6" s="58">
        <v>0</v>
      </c>
      <c r="E6" s="58">
        <v>0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</row>
    <row r="7" spans="1:16" x14ac:dyDescent="0.25">
      <c r="B7" s="59" t="s">
        <v>277</v>
      </c>
      <c r="C7" s="60">
        <v>2024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2">
        <v>0</v>
      </c>
    </row>
    <row r="8" spans="1:16" x14ac:dyDescent="0.25">
      <c r="B8" s="63" t="s">
        <v>278</v>
      </c>
      <c r="C8" s="64">
        <v>2024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6">
        <v>0</v>
      </c>
    </row>
    <row r="9" spans="1:16" x14ac:dyDescent="0.25">
      <c r="B9" s="63" t="s">
        <v>279</v>
      </c>
      <c r="C9" s="64">
        <v>2024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8">
        <v>0</v>
      </c>
    </row>
    <row r="10" spans="1:16" x14ac:dyDescent="0.25">
      <c r="B10" s="69" t="s">
        <v>280</v>
      </c>
      <c r="C10" s="70">
        <v>2024</v>
      </c>
      <c r="D10" s="71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</row>
  </sheetData>
  <mergeCells count="2">
    <mergeCell ref="A1:P1"/>
    <mergeCell ref="A2:P2"/>
  </mergeCells>
  <pageMargins left="0.7" right="0.7" top="0.75" bottom="0.75" header="0.3" footer="0.3"/>
  <pageSetup paperSize="9" fitToWidth="0" fitToHeight="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19"/>
  <sheetViews>
    <sheetView showGridLines="0" zoomScaleNormal="100" workbookViewId="0">
      <pane ySplit="5" topLeftCell="A6" activePane="bottomLeft" state="frozen"/>
      <selection pane="bottomLeft"/>
    </sheetView>
  </sheetViews>
  <sheetFormatPr defaultRowHeight="15" x14ac:dyDescent="0.25"/>
  <cols>
    <col min="1" max="1" width="2.42578125" customWidth="1"/>
    <col min="2" max="2" width="37.42578125" customWidth="1"/>
    <col min="3" max="16" width="15" customWidth="1"/>
    <col min="17" max="17" width="17.42578125" customWidth="1"/>
  </cols>
  <sheetData>
    <row r="1" spans="1:17" x14ac:dyDescent="0.2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x14ac:dyDescent="0.25">
      <c r="A2" s="197" t="s">
        <v>281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1"/>
      <c r="B4" s="198" t="s">
        <v>282</v>
      </c>
      <c r="C4" s="198"/>
      <c r="D4" s="198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>
        <v>-8.3333333333333329E-2</v>
      </c>
    </row>
    <row r="5" spans="1:17" x14ac:dyDescent="0.25">
      <c r="A5" s="74"/>
      <c r="B5" s="75" t="s">
        <v>283</v>
      </c>
      <c r="C5" s="75" t="s">
        <v>284</v>
      </c>
      <c r="D5" s="76" t="s">
        <v>285</v>
      </c>
      <c r="E5" s="77" t="s">
        <v>6</v>
      </c>
      <c r="F5" s="77" t="s">
        <v>7</v>
      </c>
      <c r="G5" s="77" t="s">
        <v>8</v>
      </c>
      <c r="H5" s="77" t="s">
        <v>9</v>
      </c>
      <c r="I5" s="77" t="s">
        <v>10</v>
      </c>
      <c r="J5" s="77" t="s">
        <v>11</v>
      </c>
      <c r="K5" s="77" t="s">
        <v>12</v>
      </c>
      <c r="L5" s="77" t="s">
        <v>13</v>
      </c>
      <c r="M5" s="77" t="s">
        <v>14</v>
      </c>
      <c r="N5" s="77" t="s">
        <v>15</v>
      </c>
      <c r="O5" s="77" t="s">
        <v>16</v>
      </c>
      <c r="P5" s="77" t="s">
        <v>17</v>
      </c>
      <c r="Q5" s="77" t="s">
        <v>274</v>
      </c>
    </row>
    <row r="6" spans="1:17" x14ac:dyDescent="0.25">
      <c r="A6" s="1"/>
      <c r="B6" s="78" t="s">
        <v>286</v>
      </c>
      <c r="C6" s="79" t="s">
        <v>287</v>
      </c>
      <c r="D6" s="80">
        <v>585</v>
      </c>
      <c r="E6" s="81">
        <v>0</v>
      </c>
      <c r="F6" s="81">
        <v>0</v>
      </c>
      <c r="G6" s="81">
        <v>0</v>
      </c>
      <c r="H6" s="81">
        <v>0</v>
      </c>
      <c r="I6" s="81">
        <v>0</v>
      </c>
      <c r="J6" s="81">
        <v>0</v>
      </c>
      <c r="K6" s="81">
        <v>0</v>
      </c>
      <c r="L6" s="81">
        <v>0</v>
      </c>
      <c r="M6" s="81">
        <v>0</v>
      </c>
      <c r="N6" s="81">
        <v>0</v>
      </c>
      <c r="O6" s="81">
        <v>0</v>
      </c>
      <c r="P6" s="81">
        <v>0</v>
      </c>
      <c r="Q6" s="82">
        <v>0</v>
      </c>
    </row>
    <row r="7" spans="1:17" x14ac:dyDescent="0.25">
      <c r="A7" s="74"/>
      <c r="B7" s="83" t="s">
        <v>283</v>
      </c>
      <c r="C7" s="83" t="s">
        <v>288</v>
      </c>
      <c r="D7" s="84" t="s">
        <v>285</v>
      </c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</row>
    <row r="8" spans="1:17" x14ac:dyDescent="0.25">
      <c r="B8" s="86" t="s">
        <v>286</v>
      </c>
      <c r="C8" s="86" t="s">
        <v>289</v>
      </c>
      <c r="D8" s="86">
        <v>585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</row>
    <row r="9" spans="1:17" x14ac:dyDescent="0.25">
      <c r="B9" s="86" t="s">
        <v>286</v>
      </c>
      <c r="C9" s="86" t="s">
        <v>290</v>
      </c>
      <c r="D9" s="86">
        <v>585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</row>
    <row r="10" spans="1:17" x14ac:dyDescent="0.25">
      <c r="B10" s="86" t="s">
        <v>286</v>
      </c>
      <c r="C10" s="86" t="s">
        <v>291</v>
      </c>
      <c r="D10" s="86">
        <v>585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</row>
    <row r="11" spans="1:17" x14ac:dyDescent="0.25">
      <c r="B11" s="86" t="s">
        <v>286</v>
      </c>
      <c r="C11" s="86" t="s">
        <v>292</v>
      </c>
      <c r="D11" s="86">
        <v>585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</row>
    <row r="12" spans="1:17" x14ac:dyDescent="0.25">
      <c r="B12" s="86" t="s">
        <v>286</v>
      </c>
      <c r="C12" s="86" t="s">
        <v>293</v>
      </c>
      <c r="D12" s="86">
        <v>585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</row>
    <row r="13" spans="1:17" x14ac:dyDescent="0.25">
      <c r="B13" s="86" t="s">
        <v>286</v>
      </c>
      <c r="C13" s="86" t="s">
        <v>294</v>
      </c>
      <c r="D13" s="86">
        <v>585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</row>
    <row r="14" spans="1:17" x14ac:dyDescent="0.25">
      <c r="B14" s="86" t="s">
        <v>286</v>
      </c>
      <c r="C14" s="86" t="s">
        <v>295</v>
      </c>
      <c r="D14" s="86">
        <v>585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</row>
    <row r="15" spans="1:17" x14ac:dyDescent="0.25">
      <c r="B15" s="86" t="s">
        <v>286</v>
      </c>
      <c r="C15" s="86" t="s">
        <v>296</v>
      </c>
      <c r="D15" s="86">
        <v>585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</row>
    <row r="16" spans="1:17" x14ac:dyDescent="0.25">
      <c r="B16" s="86" t="s">
        <v>286</v>
      </c>
      <c r="C16" s="86" t="s">
        <v>297</v>
      </c>
      <c r="D16" s="86">
        <v>585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</row>
    <row r="17" spans="2:17" x14ac:dyDescent="0.25">
      <c r="B17" s="86" t="s">
        <v>286</v>
      </c>
      <c r="C17" s="86" t="s">
        <v>298</v>
      </c>
      <c r="D17" s="86">
        <v>585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</row>
    <row r="18" spans="2:17" x14ac:dyDescent="0.25">
      <c r="B18" s="86" t="s">
        <v>286</v>
      </c>
      <c r="C18" s="86" t="s">
        <v>299</v>
      </c>
      <c r="D18" s="86">
        <v>585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</row>
    <row r="19" spans="2:17" x14ac:dyDescent="0.25">
      <c r="B19" s="86" t="s">
        <v>286</v>
      </c>
      <c r="C19" s="86" t="s">
        <v>300</v>
      </c>
      <c r="D19" s="86">
        <v>585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</row>
    <row r="20" spans="2:17" x14ac:dyDescent="0.25">
      <c r="B20" s="86" t="s">
        <v>286</v>
      </c>
      <c r="C20" s="86" t="s">
        <v>301</v>
      </c>
      <c r="D20" s="86">
        <v>585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</row>
    <row r="21" spans="2:17" x14ac:dyDescent="0.25">
      <c r="B21" s="86" t="s">
        <v>286</v>
      </c>
      <c r="C21" s="86" t="s">
        <v>302</v>
      </c>
      <c r="D21" s="86">
        <v>585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</row>
    <row r="22" spans="2:17" x14ac:dyDescent="0.25">
      <c r="B22" s="86" t="s">
        <v>286</v>
      </c>
      <c r="C22" s="86" t="s">
        <v>303</v>
      </c>
      <c r="D22" s="86">
        <v>585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</row>
    <row r="23" spans="2:17" x14ac:dyDescent="0.25">
      <c r="B23" s="86" t="s">
        <v>286</v>
      </c>
      <c r="C23" s="86" t="s">
        <v>304</v>
      </c>
      <c r="D23" s="86">
        <v>585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</row>
    <row r="24" spans="2:17" x14ac:dyDescent="0.25">
      <c r="B24" s="86" t="s">
        <v>286</v>
      </c>
      <c r="C24" s="86" t="s">
        <v>305</v>
      </c>
      <c r="D24" s="86">
        <v>585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</row>
    <row r="25" spans="2:17" x14ac:dyDescent="0.25">
      <c r="B25" s="86" t="s">
        <v>286</v>
      </c>
      <c r="C25" s="86" t="s">
        <v>306</v>
      </c>
      <c r="D25" s="86">
        <v>585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</row>
    <row r="26" spans="2:17" x14ac:dyDescent="0.25">
      <c r="B26" s="86" t="s">
        <v>286</v>
      </c>
      <c r="C26" s="86" t="s">
        <v>307</v>
      </c>
      <c r="D26" s="86">
        <v>585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</row>
    <row r="27" spans="2:17" x14ac:dyDescent="0.25">
      <c r="B27" s="86" t="s">
        <v>286</v>
      </c>
      <c r="C27" s="86" t="s">
        <v>308</v>
      </c>
      <c r="D27" s="86">
        <v>585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</row>
    <row r="28" spans="2:17" x14ac:dyDescent="0.25">
      <c r="B28" s="86" t="s">
        <v>286</v>
      </c>
      <c r="C28" s="86" t="s">
        <v>309</v>
      </c>
      <c r="D28" s="86">
        <v>585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</row>
    <row r="29" spans="2:17" x14ac:dyDescent="0.25">
      <c r="B29" s="86" t="s">
        <v>286</v>
      </c>
      <c r="C29" s="86" t="s">
        <v>310</v>
      </c>
      <c r="D29" s="86">
        <v>585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>
        <v>0</v>
      </c>
      <c r="O29" s="58">
        <v>0</v>
      </c>
      <c r="P29" s="58">
        <v>0</v>
      </c>
      <c r="Q29" s="58">
        <v>0</v>
      </c>
    </row>
    <row r="30" spans="2:17" x14ac:dyDescent="0.25">
      <c r="B30" s="86" t="s">
        <v>286</v>
      </c>
      <c r="C30" s="86" t="s">
        <v>311</v>
      </c>
      <c r="D30" s="86">
        <v>585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</row>
    <row r="31" spans="2:17" x14ac:dyDescent="0.25">
      <c r="B31" s="86" t="s">
        <v>286</v>
      </c>
      <c r="C31" s="86" t="s">
        <v>312</v>
      </c>
      <c r="D31" s="86">
        <v>585</v>
      </c>
      <c r="E31" s="58">
        <v>0</v>
      </c>
      <c r="F31" s="58">
        <v>0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v>0</v>
      </c>
    </row>
    <row r="32" spans="2:17" x14ac:dyDescent="0.25">
      <c r="B32" s="86" t="s">
        <v>286</v>
      </c>
      <c r="C32" s="86" t="s">
        <v>313</v>
      </c>
      <c r="D32" s="86">
        <v>585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58">
        <v>0</v>
      </c>
    </row>
    <row r="33" spans="2:17" x14ac:dyDescent="0.25">
      <c r="B33" s="86" t="s">
        <v>286</v>
      </c>
      <c r="C33" s="86" t="s">
        <v>314</v>
      </c>
      <c r="D33" s="86">
        <v>585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58">
        <v>0</v>
      </c>
    </row>
    <row r="34" spans="2:17" x14ac:dyDescent="0.25">
      <c r="B34" s="86" t="s">
        <v>286</v>
      </c>
      <c r="C34" s="86" t="s">
        <v>315</v>
      </c>
      <c r="D34" s="86">
        <v>585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</row>
    <row r="35" spans="2:17" x14ac:dyDescent="0.25">
      <c r="B35" s="86" t="s">
        <v>286</v>
      </c>
      <c r="C35" s="86" t="s">
        <v>316</v>
      </c>
      <c r="D35" s="86">
        <v>585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</row>
    <row r="36" spans="2:17" x14ac:dyDescent="0.25">
      <c r="B36" s="86" t="s">
        <v>286</v>
      </c>
      <c r="C36" s="86" t="s">
        <v>317</v>
      </c>
      <c r="D36" s="86">
        <v>585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</row>
    <row r="37" spans="2:17" x14ac:dyDescent="0.25">
      <c r="B37" s="86" t="s">
        <v>286</v>
      </c>
      <c r="C37" s="86" t="s">
        <v>318</v>
      </c>
      <c r="D37" s="86">
        <v>585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0</v>
      </c>
    </row>
    <row r="38" spans="2:17" x14ac:dyDescent="0.25">
      <c r="B38" s="86" t="s">
        <v>286</v>
      </c>
      <c r="C38" s="86" t="s">
        <v>319</v>
      </c>
      <c r="D38" s="86">
        <v>585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</row>
    <row r="39" spans="2:17" x14ac:dyDescent="0.25">
      <c r="B39" s="86" t="s">
        <v>286</v>
      </c>
      <c r="C39" s="86" t="s">
        <v>320</v>
      </c>
      <c r="D39" s="86">
        <v>585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58">
        <v>0</v>
      </c>
      <c r="N39" s="58">
        <v>0</v>
      </c>
      <c r="O39" s="58">
        <v>0</v>
      </c>
      <c r="P39" s="58">
        <v>0</v>
      </c>
      <c r="Q39" s="58">
        <v>0</v>
      </c>
    </row>
    <row r="40" spans="2:17" x14ac:dyDescent="0.25">
      <c r="B40" s="86" t="s">
        <v>286</v>
      </c>
      <c r="C40" s="86" t="s">
        <v>321</v>
      </c>
      <c r="D40" s="86">
        <v>585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58">
        <v>0</v>
      </c>
    </row>
    <row r="41" spans="2:17" x14ac:dyDescent="0.25">
      <c r="B41" s="86" t="s">
        <v>286</v>
      </c>
      <c r="C41" s="86" t="s">
        <v>322</v>
      </c>
      <c r="D41" s="86">
        <v>585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</row>
    <row r="42" spans="2:17" x14ac:dyDescent="0.25">
      <c r="B42" s="86" t="s">
        <v>286</v>
      </c>
      <c r="C42" s="86" t="s">
        <v>323</v>
      </c>
      <c r="D42" s="86">
        <v>585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</row>
    <row r="43" spans="2:17" x14ac:dyDescent="0.25">
      <c r="B43" s="86" t="s">
        <v>286</v>
      </c>
      <c r="C43" s="86" t="s">
        <v>324</v>
      </c>
      <c r="D43" s="86">
        <v>585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</row>
    <row r="44" spans="2:17" x14ac:dyDescent="0.25">
      <c r="B44" s="86" t="s">
        <v>286</v>
      </c>
      <c r="C44" s="86" t="s">
        <v>325</v>
      </c>
      <c r="D44" s="86">
        <v>585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v>0</v>
      </c>
    </row>
    <row r="45" spans="2:17" x14ac:dyDescent="0.25">
      <c r="B45" s="86" t="s">
        <v>286</v>
      </c>
      <c r="C45" s="86" t="s">
        <v>326</v>
      </c>
      <c r="D45" s="86">
        <v>585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</row>
    <row r="46" spans="2:17" x14ac:dyDescent="0.25">
      <c r="B46" s="86" t="s">
        <v>286</v>
      </c>
      <c r="C46" s="86" t="s">
        <v>327</v>
      </c>
      <c r="D46" s="86">
        <v>585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</row>
    <row r="47" spans="2:17" x14ac:dyDescent="0.25">
      <c r="B47" s="86" t="s">
        <v>286</v>
      </c>
      <c r="C47" s="86" t="s">
        <v>328</v>
      </c>
      <c r="D47" s="86">
        <v>585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</row>
    <row r="48" spans="2:17" x14ac:dyDescent="0.25">
      <c r="B48" s="86" t="s">
        <v>286</v>
      </c>
      <c r="C48" s="86" t="s">
        <v>329</v>
      </c>
      <c r="D48" s="86">
        <v>585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</row>
    <row r="49" spans="2:17" x14ac:dyDescent="0.25">
      <c r="B49" s="86" t="s">
        <v>286</v>
      </c>
      <c r="C49" s="86" t="s">
        <v>330</v>
      </c>
      <c r="D49" s="86">
        <v>585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v>0</v>
      </c>
    </row>
    <row r="50" spans="2:17" x14ac:dyDescent="0.25">
      <c r="B50" s="86" t="s">
        <v>286</v>
      </c>
      <c r="C50" s="86" t="s">
        <v>331</v>
      </c>
      <c r="D50" s="86">
        <v>585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v>0</v>
      </c>
    </row>
    <row r="51" spans="2:17" x14ac:dyDescent="0.25">
      <c r="B51" s="86" t="s">
        <v>286</v>
      </c>
      <c r="C51" s="86" t="s">
        <v>332</v>
      </c>
      <c r="D51" s="86">
        <v>585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</row>
    <row r="52" spans="2:17" x14ac:dyDescent="0.25">
      <c r="B52" s="86" t="s">
        <v>286</v>
      </c>
      <c r="C52" s="86" t="s">
        <v>333</v>
      </c>
      <c r="D52" s="86">
        <v>585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</row>
    <row r="53" spans="2:17" x14ac:dyDescent="0.25">
      <c r="B53" s="86" t="s">
        <v>286</v>
      </c>
      <c r="C53" s="86" t="s">
        <v>334</v>
      </c>
      <c r="D53" s="86">
        <v>585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</row>
    <row r="54" spans="2:17" x14ac:dyDescent="0.25">
      <c r="B54" s="86" t="s">
        <v>286</v>
      </c>
      <c r="C54" s="86" t="s">
        <v>335</v>
      </c>
      <c r="D54" s="86">
        <v>585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</row>
    <row r="55" spans="2:17" x14ac:dyDescent="0.25">
      <c r="B55" s="86" t="s">
        <v>286</v>
      </c>
      <c r="C55" s="86" t="s">
        <v>336</v>
      </c>
      <c r="D55" s="86">
        <v>585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</row>
    <row r="56" spans="2:17" x14ac:dyDescent="0.25">
      <c r="B56" s="86" t="s">
        <v>286</v>
      </c>
      <c r="C56" s="86" t="s">
        <v>337</v>
      </c>
      <c r="D56" s="86">
        <v>585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v>0</v>
      </c>
    </row>
    <row r="57" spans="2:17" x14ac:dyDescent="0.25">
      <c r="B57" s="86" t="s">
        <v>286</v>
      </c>
      <c r="C57" s="86" t="s">
        <v>338</v>
      </c>
      <c r="D57" s="86">
        <v>585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</row>
    <row r="58" spans="2:17" x14ac:dyDescent="0.25">
      <c r="B58" s="86" t="s">
        <v>286</v>
      </c>
      <c r="C58" s="86" t="s">
        <v>339</v>
      </c>
      <c r="D58" s="86">
        <v>585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</row>
    <row r="59" spans="2:17" x14ac:dyDescent="0.25">
      <c r="B59" s="86" t="s">
        <v>286</v>
      </c>
      <c r="C59" s="86" t="s">
        <v>340</v>
      </c>
      <c r="D59" s="86">
        <v>585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</row>
    <row r="60" spans="2:17" x14ac:dyDescent="0.25">
      <c r="B60" s="86" t="s">
        <v>286</v>
      </c>
      <c r="C60" s="86" t="s">
        <v>341</v>
      </c>
      <c r="D60" s="86">
        <v>585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0</v>
      </c>
    </row>
    <row r="61" spans="2:17" x14ac:dyDescent="0.25">
      <c r="B61" s="86" t="s">
        <v>286</v>
      </c>
      <c r="C61" s="86" t="s">
        <v>342</v>
      </c>
      <c r="D61" s="86">
        <v>585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</row>
    <row r="62" spans="2:17" x14ac:dyDescent="0.25">
      <c r="B62" s="86" t="s">
        <v>286</v>
      </c>
      <c r="C62" s="86" t="s">
        <v>343</v>
      </c>
      <c r="D62" s="86">
        <v>585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</row>
    <row r="63" spans="2:17" x14ac:dyDescent="0.25">
      <c r="B63" s="86" t="s">
        <v>286</v>
      </c>
      <c r="C63" s="86" t="s">
        <v>344</v>
      </c>
      <c r="D63" s="86">
        <v>585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</row>
    <row r="64" spans="2:17" x14ac:dyDescent="0.25">
      <c r="B64" s="86" t="s">
        <v>286</v>
      </c>
      <c r="C64" s="86" t="s">
        <v>345</v>
      </c>
      <c r="D64" s="86">
        <v>585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</row>
    <row r="65" spans="2:17" x14ac:dyDescent="0.25">
      <c r="B65" s="86" t="s">
        <v>286</v>
      </c>
      <c r="C65" s="86" t="s">
        <v>346</v>
      </c>
      <c r="D65" s="86">
        <v>585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</row>
    <row r="66" spans="2:17" x14ac:dyDescent="0.25">
      <c r="B66" s="86" t="s">
        <v>286</v>
      </c>
      <c r="C66" s="86" t="s">
        <v>347</v>
      </c>
      <c r="D66" s="86">
        <v>585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</row>
    <row r="67" spans="2:17" x14ac:dyDescent="0.25">
      <c r="B67" s="86" t="s">
        <v>286</v>
      </c>
      <c r="C67" s="86" t="s">
        <v>348</v>
      </c>
      <c r="D67" s="86">
        <v>585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</row>
    <row r="68" spans="2:17" x14ac:dyDescent="0.25">
      <c r="B68" s="86" t="s">
        <v>286</v>
      </c>
      <c r="C68" s="86" t="s">
        <v>349</v>
      </c>
      <c r="D68" s="86">
        <v>585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</row>
    <row r="69" spans="2:17" x14ac:dyDescent="0.25">
      <c r="B69" s="86" t="s">
        <v>286</v>
      </c>
      <c r="C69" s="86" t="s">
        <v>350</v>
      </c>
      <c r="D69" s="86">
        <v>585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</row>
    <row r="70" spans="2:17" x14ac:dyDescent="0.25">
      <c r="B70" s="86" t="s">
        <v>286</v>
      </c>
      <c r="C70" s="86" t="s">
        <v>351</v>
      </c>
      <c r="D70" s="86">
        <v>585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</row>
    <row r="71" spans="2:17" x14ac:dyDescent="0.25">
      <c r="B71" s="86" t="s">
        <v>286</v>
      </c>
      <c r="C71" s="86" t="s">
        <v>352</v>
      </c>
      <c r="D71" s="86">
        <v>585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0</v>
      </c>
    </row>
    <row r="72" spans="2:17" x14ac:dyDescent="0.25">
      <c r="B72" s="86" t="s">
        <v>286</v>
      </c>
      <c r="C72" s="86" t="s">
        <v>353</v>
      </c>
      <c r="D72" s="86">
        <v>585</v>
      </c>
      <c r="E72" s="58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58">
        <v>0</v>
      </c>
      <c r="N72" s="58">
        <v>0</v>
      </c>
      <c r="O72" s="58">
        <v>0</v>
      </c>
      <c r="P72" s="58">
        <v>0</v>
      </c>
      <c r="Q72" s="58">
        <v>0</v>
      </c>
    </row>
    <row r="73" spans="2:17" x14ac:dyDescent="0.25">
      <c r="B73" s="86" t="s">
        <v>286</v>
      </c>
      <c r="C73" s="86" t="s">
        <v>354</v>
      </c>
      <c r="D73" s="86">
        <v>585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</row>
    <row r="74" spans="2:17" x14ac:dyDescent="0.25">
      <c r="B74" s="86" t="s">
        <v>286</v>
      </c>
      <c r="C74" s="86" t="s">
        <v>355</v>
      </c>
      <c r="D74" s="86">
        <v>585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</row>
    <row r="75" spans="2:17" x14ac:dyDescent="0.25">
      <c r="B75" s="86" t="s">
        <v>286</v>
      </c>
      <c r="C75" s="86" t="s">
        <v>356</v>
      </c>
      <c r="D75" s="86">
        <v>585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</row>
    <row r="76" spans="2:17" x14ac:dyDescent="0.25">
      <c r="B76" s="86" t="s">
        <v>286</v>
      </c>
      <c r="C76" s="86" t="s">
        <v>357</v>
      </c>
      <c r="D76" s="86">
        <v>585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v>0</v>
      </c>
    </row>
    <row r="77" spans="2:17" x14ac:dyDescent="0.25">
      <c r="B77" s="86" t="s">
        <v>286</v>
      </c>
      <c r="C77" s="86" t="s">
        <v>358</v>
      </c>
      <c r="D77" s="86">
        <v>585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8">
        <v>0</v>
      </c>
      <c r="K77" s="58">
        <v>0</v>
      </c>
      <c r="L77" s="58">
        <v>0</v>
      </c>
      <c r="M77" s="58">
        <v>0</v>
      </c>
      <c r="N77" s="58">
        <v>0</v>
      </c>
      <c r="O77" s="58">
        <v>0</v>
      </c>
      <c r="P77" s="58">
        <v>0</v>
      </c>
      <c r="Q77" s="58">
        <v>0</v>
      </c>
    </row>
    <row r="78" spans="2:17" x14ac:dyDescent="0.25">
      <c r="B78" s="86" t="s">
        <v>286</v>
      </c>
      <c r="C78" s="86" t="s">
        <v>359</v>
      </c>
      <c r="D78" s="86">
        <v>585</v>
      </c>
      <c r="E78" s="58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v>0</v>
      </c>
    </row>
    <row r="79" spans="2:17" x14ac:dyDescent="0.25">
      <c r="B79" s="86" t="s">
        <v>286</v>
      </c>
      <c r="C79" s="86" t="s">
        <v>360</v>
      </c>
      <c r="D79" s="86">
        <v>585</v>
      </c>
      <c r="E79" s="58">
        <v>0</v>
      </c>
      <c r="F79" s="58">
        <v>0</v>
      </c>
      <c r="G79" s="58">
        <v>0</v>
      </c>
      <c r="H79" s="58">
        <v>0</v>
      </c>
      <c r="I79" s="58">
        <v>0</v>
      </c>
      <c r="J79" s="58">
        <v>0</v>
      </c>
      <c r="K79" s="58">
        <v>0</v>
      </c>
      <c r="L79" s="58">
        <v>0</v>
      </c>
      <c r="M79" s="58">
        <v>0</v>
      </c>
      <c r="N79" s="58">
        <v>0</v>
      </c>
      <c r="O79" s="58">
        <v>0</v>
      </c>
      <c r="P79" s="58">
        <v>0</v>
      </c>
      <c r="Q79" s="58">
        <v>0</v>
      </c>
    </row>
    <row r="80" spans="2:17" x14ac:dyDescent="0.25">
      <c r="B80" s="86" t="s">
        <v>286</v>
      </c>
      <c r="C80" s="86" t="s">
        <v>361</v>
      </c>
      <c r="D80" s="86">
        <v>585</v>
      </c>
      <c r="E80" s="58">
        <v>0</v>
      </c>
      <c r="F80" s="58">
        <v>0</v>
      </c>
      <c r="G80" s="58">
        <v>0</v>
      </c>
      <c r="H80" s="58">
        <v>0</v>
      </c>
      <c r="I80" s="58">
        <v>0</v>
      </c>
      <c r="J80" s="58">
        <v>0</v>
      </c>
      <c r="K80" s="58">
        <v>0</v>
      </c>
      <c r="L80" s="58">
        <v>0</v>
      </c>
      <c r="M80" s="58">
        <v>0</v>
      </c>
      <c r="N80" s="58">
        <v>0</v>
      </c>
      <c r="O80" s="58">
        <v>0</v>
      </c>
      <c r="P80" s="58">
        <v>0</v>
      </c>
      <c r="Q80" s="58">
        <v>0</v>
      </c>
    </row>
    <row r="81" spans="2:17" x14ac:dyDescent="0.25">
      <c r="B81" s="86" t="s">
        <v>286</v>
      </c>
      <c r="C81" s="86" t="s">
        <v>362</v>
      </c>
      <c r="D81" s="86">
        <v>585</v>
      </c>
      <c r="E81" s="58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58">
        <v>0</v>
      </c>
      <c r="Q81" s="58">
        <v>0</v>
      </c>
    </row>
    <row r="82" spans="2:17" x14ac:dyDescent="0.25">
      <c r="B82" s="86" t="s">
        <v>286</v>
      </c>
      <c r="C82" s="86" t="s">
        <v>363</v>
      </c>
      <c r="D82" s="86">
        <v>585</v>
      </c>
      <c r="E82" s="58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58">
        <v>0</v>
      </c>
      <c r="N82" s="58">
        <v>0</v>
      </c>
      <c r="O82" s="58">
        <v>0</v>
      </c>
      <c r="P82" s="58">
        <v>0</v>
      </c>
      <c r="Q82" s="58">
        <v>0</v>
      </c>
    </row>
    <row r="83" spans="2:17" x14ac:dyDescent="0.25">
      <c r="B83" s="86" t="s">
        <v>286</v>
      </c>
      <c r="C83" s="86" t="s">
        <v>364</v>
      </c>
      <c r="D83" s="86">
        <v>585</v>
      </c>
      <c r="E83" s="58">
        <v>0</v>
      </c>
      <c r="F83" s="58">
        <v>0</v>
      </c>
      <c r="G83" s="58">
        <v>0</v>
      </c>
      <c r="H83" s="58">
        <v>0</v>
      </c>
      <c r="I83" s="58">
        <v>0</v>
      </c>
      <c r="J83" s="58">
        <v>0</v>
      </c>
      <c r="K83" s="58">
        <v>0</v>
      </c>
      <c r="L83" s="58">
        <v>0</v>
      </c>
      <c r="M83" s="58">
        <v>0</v>
      </c>
      <c r="N83" s="58">
        <v>0</v>
      </c>
      <c r="O83" s="58">
        <v>0</v>
      </c>
      <c r="P83" s="58">
        <v>0</v>
      </c>
      <c r="Q83" s="58">
        <v>0</v>
      </c>
    </row>
    <row r="84" spans="2:17" x14ac:dyDescent="0.25">
      <c r="B84" s="86" t="s">
        <v>286</v>
      </c>
      <c r="C84" s="86" t="s">
        <v>365</v>
      </c>
      <c r="D84" s="86">
        <v>585</v>
      </c>
      <c r="E84" s="58">
        <v>0</v>
      </c>
      <c r="F84" s="58">
        <v>0</v>
      </c>
      <c r="G84" s="58">
        <v>0</v>
      </c>
      <c r="H84" s="58">
        <v>0</v>
      </c>
      <c r="I84" s="58">
        <v>0</v>
      </c>
      <c r="J84" s="58">
        <v>0</v>
      </c>
      <c r="K84" s="58">
        <v>0</v>
      </c>
      <c r="L84" s="58">
        <v>0</v>
      </c>
      <c r="M84" s="58">
        <v>0</v>
      </c>
      <c r="N84" s="58">
        <v>0</v>
      </c>
      <c r="O84" s="58">
        <v>0</v>
      </c>
      <c r="P84" s="58">
        <v>0</v>
      </c>
      <c r="Q84" s="58">
        <v>0</v>
      </c>
    </row>
    <row r="85" spans="2:17" x14ac:dyDescent="0.25">
      <c r="B85" s="86" t="s">
        <v>286</v>
      </c>
      <c r="C85" s="86" t="s">
        <v>366</v>
      </c>
      <c r="D85" s="86">
        <v>585</v>
      </c>
      <c r="E85" s="58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58">
        <v>0</v>
      </c>
      <c r="N85" s="58">
        <v>0</v>
      </c>
      <c r="O85" s="58">
        <v>0</v>
      </c>
      <c r="P85" s="58">
        <v>0</v>
      </c>
      <c r="Q85" s="58">
        <v>0</v>
      </c>
    </row>
    <row r="86" spans="2:17" x14ac:dyDescent="0.25">
      <c r="B86" s="86" t="s">
        <v>286</v>
      </c>
      <c r="C86" s="86" t="s">
        <v>367</v>
      </c>
      <c r="D86" s="86">
        <v>585</v>
      </c>
      <c r="E86" s="58">
        <v>0</v>
      </c>
      <c r="F86" s="58">
        <v>0</v>
      </c>
      <c r="G86" s="58">
        <v>0</v>
      </c>
      <c r="H86" s="58">
        <v>0</v>
      </c>
      <c r="I86" s="58">
        <v>0</v>
      </c>
      <c r="J86" s="58">
        <v>0</v>
      </c>
      <c r="K86" s="58">
        <v>0</v>
      </c>
      <c r="L86" s="58">
        <v>0</v>
      </c>
      <c r="M86" s="58">
        <v>0</v>
      </c>
      <c r="N86" s="58">
        <v>0</v>
      </c>
      <c r="O86" s="58">
        <v>0</v>
      </c>
      <c r="P86" s="58">
        <v>0</v>
      </c>
      <c r="Q86" s="58">
        <v>0</v>
      </c>
    </row>
    <row r="87" spans="2:17" x14ac:dyDescent="0.25">
      <c r="B87" s="86" t="s">
        <v>286</v>
      </c>
      <c r="C87" s="86" t="s">
        <v>368</v>
      </c>
      <c r="D87" s="86">
        <v>585</v>
      </c>
      <c r="E87" s="58">
        <v>0</v>
      </c>
      <c r="F87" s="58">
        <v>0</v>
      </c>
      <c r="G87" s="58">
        <v>0</v>
      </c>
      <c r="H87" s="58">
        <v>0</v>
      </c>
      <c r="I87" s="58">
        <v>0</v>
      </c>
      <c r="J87" s="58">
        <v>0</v>
      </c>
      <c r="K87" s="58">
        <v>0</v>
      </c>
      <c r="L87" s="58">
        <v>0</v>
      </c>
      <c r="M87" s="58">
        <v>0</v>
      </c>
      <c r="N87" s="58">
        <v>0</v>
      </c>
      <c r="O87" s="58">
        <v>0</v>
      </c>
      <c r="P87" s="58">
        <v>0</v>
      </c>
      <c r="Q87" s="58">
        <v>0</v>
      </c>
    </row>
    <row r="88" spans="2:17" x14ac:dyDescent="0.25">
      <c r="B88" s="86" t="s">
        <v>286</v>
      </c>
      <c r="C88" s="86" t="s">
        <v>369</v>
      </c>
      <c r="D88" s="86">
        <v>585</v>
      </c>
      <c r="E88" s="58">
        <v>0</v>
      </c>
      <c r="F88" s="58">
        <v>0</v>
      </c>
      <c r="G88" s="58">
        <v>0</v>
      </c>
      <c r="H88" s="58">
        <v>0</v>
      </c>
      <c r="I88" s="58">
        <v>0</v>
      </c>
      <c r="J88" s="58">
        <v>0</v>
      </c>
      <c r="K88" s="58">
        <v>0</v>
      </c>
      <c r="L88" s="58">
        <v>0</v>
      </c>
      <c r="M88" s="58">
        <v>0</v>
      </c>
      <c r="N88" s="58">
        <v>0</v>
      </c>
      <c r="O88" s="58">
        <v>0</v>
      </c>
      <c r="P88" s="58">
        <v>0</v>
      </c>
      <c r="Q88" s="58">
        <v>0</v>
      </c>
    </row>
    <row r="89" spans="2:17" x14ac:dyDescent="0.25">
      <c r="B89" s="86" t="s">
        <v>286</v>
      </c>
      <c r="C89" s="86" t="s">
        <v>370</v>
      </c>
      <c r="D89" s="86">
        <v>585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0</v>
      </c>
      <c r="K89" s="58">
        <v>0</v>
      </c>
      <c r="L89" s="58">
        <v>0</v>
      </c>
      <c r="M89" s="58">
        <v>0</v>
      </c>
      <c r="N89" s="58">
        <v>0</v>
      </c>
      <c r="O89" s="58">
        <v>0</v>
      </c>
      <c r="P89" s="58">
        <v>0</v>
      </c>
      <c r="Q89" s="58">
        <v>0</v>
      </c>
    </row>
    <row r="90" spans="2:17" x14ac:dyDescent="0.25">
      <c r="B90" s="86" t="s">
        <v>286</v>
      </c>
      <c r="C90" s="86" t="s">
        <v>371</v>
      </c>
      <c r="D90" s="86">
        <v>585</v>
      </c>
      <c r="E90" s="58">
        <v>0</v>
      </c>
      <c r="F90" s="58">
        <v>0</v>
      </c>
      <c r="G90" s="58">
        <v>0</v>
      </c>
      <c r="H90" s="58">
        <v>0</v>
      </c>
      <c r="I90" s="58">
        <v>0</v>
      </c>
      <c r="J90" s="58">
        <v>0</v>
      </c>
      <c r="K90" s="58">
        <v>0</v>
      </c>
      <c r="L90" s="58">
        <v>0</v>
      </c>
      <c r="M90" s="58">
        <v>0</v>
      </c>
      <c r="N90" s="58">
        <v>0</v>
      </c>
      <c r="O90" s="58">
        <v>0</v>
      </c>
      <c r="P90" s="58">
        <v>0</v>
      </c>
      <c r="Q90" s="58">
        <v>0</v>
      </c>
    </row>
    <row r="91" spans="2:17" x14ac:dyDescent="0.25">
      <c r="B91" s="86" t="s">
        <v>286</v>
      </c>
      <c r="C91" s="86" t="s">
        <v>372</v>
      </c>
      <c r="D91" s="86">
        <v>585</v>
      </c>
      <c r="E91" s="58">
        <v>0</v>
      </c>
      <c r="F91" s="58">
        <v>0</v>
      </c>
      <c r="G91" s="58">
        <v>0</v>
      </c>
      <c r="H91" s="58">
        <v>0</v>
      </c>
      <c r="I91" s="58">
        <v>0</v>
      </c>
      <c r="J91" s="58">
        <v>0</v>
      </c>
      <c r="K91" s="58">
        <v>0</v>
      </c>
      <c r="L91" s="58">
        <v>0</v>
      </c>
      <c r="M91" s="58">
        <v>0</v>
      </c>
      <c r="N91" s="58">
        <v>0</v>
      </c>
      <c r="O91" s="58">
        <v>0</v>
      </c>
      <c r="P91" s="58">
        <v>0</v>
      </c>
      <c r="Q91" s="58">
        <v>0</v>
      </c>
    </row>
    <row r="92" spans="2:17" x14ac:dyDescent="0.25">
      <c r="B92" s="86" t="s">
        <v>286</v>
      </c>
      <c r="C92" s="86" t="s">
        <v>373</v>
      </c>
      <c r="D92" s="86">
        <v>585</v>
      </c>
      <c r="E92" s="58">
        <v>0</v>
      </c>
      <c r="F92" s="58">
        <v>0</v>
      </c>
      <c r="G92" s="58">
        <v>0</v>
      </c>
      <c r="H92" s="58">
        <v>0</v>
      </c>
      <c r="I92" s="58">
        <v>0</v>
      </c>
      <c r="J92" s="58">
        <v>0</v>
      </c>
      <c r="K92" s="58">
        <v>0</v>
      </c>
      <c r="L92" s="58">
        <v>0</v>
      </c>
      <c r="M92" s="58">
        <v>0</v>
      </c>
      <c r="N92" s="58">
        <v>0</v>
      </c>
      <c r="O92" s="58">
        <v>0</v>
      </c>
      <c r="P92" s="58">
        <v>0</v>
      </c>
      <c r="Q92" s="58">
        <v>0</v>
      </c>
    </row>
    <row r="93" spans="2:17" x14ac:dyDescent="0.25">
      <c r="B93" s="86" t="s">
        <v>286</v>
      </c>
      <c r="C93" s="86" t="s">
        <v>374</v>
      </c>
      <c r="D93" s="86">
        <v>585</v>
      </c>
      <c r="E93" s="58">
        <v>0</v>
      </c>
      <c r="F93" s="58">
        <v>0</v>
      </c>
      <c r="G93" s="58">
        <v>0</v>
      </c>
      <c r="H93" s="58">
        <v>0</v>
      </c>
      <c r="I93" s="58">
        <v>0</v>
      </c>
      <c r="J93" s="58">
        <v>0</v>
      </c>
      <c r="K93" s="58">
        <v>0</v>
      </c>
      <c r="L93" s="58">
        <v>0</v>
      </c>
      <c r="M93" s="58">
        <v>0</v>
      </c>
      <c r="N93" s="58">
        <v>0</v>
      </c>
      <c r="O93" s="58">
        <v>0</v>
      </c>
      <c r="P93" s="58">
        <v>0</v>
      </c>
      <c r="Q93" s="58">
        <v>0</v>
      </c>
    </row>
    <row r="94" spans="2:17" x14ac:dyDescent="0.25">
      <c r="B94" s="86" t="s">
        <v>286</v>
      </c>
      <c r="C94" s="86" t="s">
        <v>375</v>
      </c>
      <c r="D94" s="86">
        <v>585</v>
      </c>
      <c r="E94" s="58">
        <v>0</v>
      </c>
      <c r="F94" s="58">
        <v>0</v>
      </c>
      <c r="G94" s="58">
        <v>0</v>
      </c>
      <c r="H94" s="58">
        <v>0</v>
      </c>
      <c r="I94" s="58">
        <v>0</v>
      </c>
      <c r="J94" s="58">
        <v>0</v>
      </c>
      <c r="K94" s="58">
        <v>0</v>
      </c>
      <c r="L94" s="58">
        <v>0</v>
      </c>
      <c r="M94" s="58">
        <v>0</v>
      </c>
      <c r="N94" s="58">
        <v>0</v>
      </c>
      <c r="O94" s="58">
        <v>0</v>
      </c>
      <c r="P94" s="58">
        <v>0</v>
      </c>
      <c r="Q94" s="58">
        <v>0</v>
      </c>
    </row>
    <row r="95" spans="2:17" x14ac:dyDescent="0.25">
      <c r="B95" s="86" t="s">
        <v>286</v>
      </c>
      <c r="C95" s="86" t="s">
        <v>376</v>
      </c>
      <c r="D95" s="86">
        <v>585</v>
      </c>
      <c r="E95" s="58">
        <v>0</v>
      </c>
      <c r="F95" s="58">
        <v>0</v>
      </c>
      <c r="G95" s="58">
        <v>0</v>
      </c>
      <c r="H95" s="58">
        <v>0</v>
      </c>
      <c r="I95" s="58">
        <v>0</v>
      </c>
      <c r="J95" s="58">
        <v>0</v>
      </c>
      <c r="K95" s="58">
        <v>0</v>
      </c>
      <c r="L95" s="58">
        <v>0</v>
      </c>
      <c r="M95" s="58">
        <v>0</v>
      </c>
      <c r="N95" s="58">
        <v>0</v>
      </c>
      <c r="O95" s="58">
        <v>0</v>
      </c>
      <c r="P95" s="58">
        <v>0</v>
      </c>
      <c r="Q95" s="58">
        <v>0</v>
      </c>
    </row>
    <row r="96" spans="2:17" x14ac:dyDescent="0.25">
      <c r="B96" s="86" t="s">
        <v>286</v>
      </c>
      <c r="C96" s="86" t="s">
        <v>377</v>
      </c>
      <c r="D96" s="86">
        <v>585</v>
      </c>
      <c r="E96" s="58">
        <v>0</v>
      </c>
      <c r="F96" s="58">
        <v>0</v>
      </c>
      <c r="G96" s="58">
        <v>0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58">
        <v>0</v>
      </c>
      <c r="N96" s="58">
        <v>0</v>
      </c>
      <c r="O96" s="58">
        <v>0</v>
      </c>
      <c r="P96" s="58">
        <v>0</v>
      </c>
      <c r="Q96" s="58">
        <v>0</v>
      </c>
    </row>
    <row r="97" spans="2:17" x14ac:dyDescent="0.25">
      <c r="B97" s="86" t="s">
        <v>286</v>
      </c>
      <c r="C97" s="86" t="s">
        <v>378</v>
      </c>
      <c r="D97" s="86">
        <v>585</v>
      </c>
      <c r="E97" s="58">
        <v>0</v>
      </c>
      <c r="F97" s="58">
        <v>0</v>
      </c>
      <c r="G97" s="58">
        <v>0</v>
      </c>
      <c r="H97" s="58">
        <v>0</v>
      </c>
      <c r="I97" s="58">
        <v>0</v>
      </c>
      <c r="J97" s="58">
        <v>0</v>
      </c>
      <c r="K97" s="58">
        <v>0</v>
      </c>
      <c r="L97" s="58">
        <v>0</v>
      </c>
      <c r="M97" s="58">
        <v>0</v>
      </c>
      <c r="N97" s="58">
        <v>0</v>
      </c>
      <c r="O97" s="58">
        <v>0</v>
      </c>
      <c r="P97" s="58">
        <v>0</v>
      </c>
      <c r="Q97" s="58">
        <v>0</v>
      </c>
    </row>
    <row r="98" spans="2:17" x14ac:dyDescent="0.25">
      <c r="B98" s="86" t="s">
        <v>286</v>
      </c>
      <c r="C98" s="86" t="s">
        <v>379</v>
      </c>
      <c r="D98" s="86">
        <v>585</v>
      </c>
      <c r="E98" s="58">
        <v>0</v>
      </c>
      <c r="F98" s="58">
        <v>0</v>
      </c>
      <c r="G98" s="58">
        <v>0</v>
      </c>
      <c r="H98" s="58">
        <v>0</v>
      </c>
      <c r="I98" s="58">
        <v>0</v>
      </c>
      <c r="J98" s="58">
        <v>0</v>
      </c>
      <c r="K98" s="58">
        <v>0</v>
      </c>
      <c r="L98" s="58">
        <v>0</v>
      </c>
      <c r="M98" s="58">
        <v>0</v>
      </c>
      <c r="N98" s="58">
        <v>0</v>
      </c>
      <c r="O98" s="58">
        <v>0</v>
      </c>
      <c r="P98" s="58">
        <v>0</v>
      </c>
      <c r="Q98" s="58">
        <v>0</v>
      </c>
    </row>
    <row r="99" spans="2:17" x14ac:dyDescent="0.25">
      <c r="B99" s="86" t="s">
        <v>286</v>
      </c>
      <c r="C99" s="86" t="s">
        <v>380</v>
      </c>
      <c r="D99" s="86">
        <v>585</v>
      </c>
      <c r="E99" s="58">
        <v>0</v>
      </c>
      <c r="F99" s="58">
        <v>0</v>
      </c>
      <c r="G99" s="58">
        <v>0</v>
      </c>
      <c r="H99" s="58">
        <v>0</v>
      </c>
      <c r="I99" s="58">
        <v>0</v>
      </c>
      <c r="J99" s="58">
        <v>0</v>
      </c>
      <c r="K99" s="58">
        <v>0</v>
      </c>
      <c r="L99" s="58">
        <v>0</v>
      </c>
      <c r="M99" s="58">
        <v>0</v>
      </c>
      <c r="N99" s="58">
        <v>0</v>
      </c>
      <c r="O99" s="58">
        <v>0</v>
      </c>
      <c r="P99" s="58">
        <v>0</v>
      </c>
      <c r="Q99" s="58">
        <v>0</v>
      </c>
    </row>
    <row r="100" spans="2:17" x14ac:dyDescent="0.25">
      <c r="B100" s="86" t="s">
        <v>286</v>
      </c>
      <c r="C100" s="86" t="s">
        <v>381</v>
      </c>
      <c r="D100" s="86">
        <v>585</v>
      </c>
      <c r="E100" s="58">
        <v>0</v>
      </c>
      <c r="F100" s="58">
        <v>0</v>
      </c>
      <c r="G100" s="58">
        <v>0</v>
      </c>
      <c r="H100" s="58">
        <v>0</v>
      </c>
      <c r="I100" s="58">
        <v>0</v>
      </c>
      <c r="J100" s="58">
        <v>0</v>
      </c>
      <c r="K100" s="58">
        <v>0</v>
      </c>
      <c r="L100" s="58">
        <v>0</v>
      </c>
      <c r="M100" s="58">
        <v>0</v>
      </c>
      <c r="N100" s="58">
        <v>0</v>
      </c>
      <c r="O100" s="58">
        <v>0</v>
      </c>
      <c r="P100" s="58">
        <v>0</v>
      </c>
      <c r="Q100" s="58">
        <v>0</v>
      </c>
    </row>
    <row r="101" spans="2:17" x14ac:dyDescent="0.25">
      <c r="B101" s="86" t="s">
        <v>286</v>
      </c>
      <c r="C101" s="86" t="s">
        <v>382</v>
      </c>
      <c r="D101" s="86">
        <v>585</v>
      </c>
      <c r="E101" s="58">
        <v>0</v>
      </c>
      <c r="F101" s="58">
        <v>0</v>
      </c>
      <c r="G101" s="58">
        <v>0</v>
      </c>
      <c r="H101" s="58">
        <v>0</v>
      </c>
      <c r="I101" s="58">
        <v>0</v>
      </c>
      <c r="J101" s="58">
        <v>0</v>
      </c>
      <c r="K101" s="58">
        <v>0</v>
      </c>
      <c r="L101" s="58">
        <v>0</v>
      </c>
      <c r="M101" s="58">
        <v>0</v>
      </c>
      <c r="N101" s="58">
        <v>0</v>
      </c>
      <c r="O101" s="58">
        <v>0</v>
      </c>
      <c r="P101" s="58">
        <v>0</v>
      </c>
      <c r="Q101" s="58">
        <v>0</v>
      </c>
    </row>
    <row r="102" spans="2:17" x14ac:dyDescent="0.25">
      <c r="B102" s="86" t="s">
        <v>286</v>
      </c>
      <c r="C102" s="86" t="s">
        <v>383</v>
      </c>
      <c r="D102" s="86">
        <v>585</v>
      </c>
      <c r="E102" s="58">
        <v>0</v>
      </c>
      <c r="F102" s="58">
        <v>0</v>
      </c>
      <c r="G102" s="58">
        <v>0</v>
      </c>
      <c r="H102" s="58">
        <v>0</v>
      </c>
      <c r="I102" s="58">
        <v>0</v>
      </c>
      <c r="J102" s="58">
        <v>0</v>
      </c>
      <c r="K102" s="58">
        <v>0</v>
      </c>
      <c r="L102" s="58">
        <v>0</v>
      </c>
      <c r="M102" s="58">
        <v>0</v>
      </c>
      <c r="N102" s="58">
        <v>0</v>
      </c>
      <c r="O102" s="58">
        <v>0</v>
      </c>
      <c r="P102" s="58">
        <v>0</v>
      </c>
      <c r="Q102" s="58">
        <v>0</v>
      </c>
    </row>
    <row r="103" spans="2:17" x14ac:dyDescent="0.25">
      <c r="B103" s="86" t="s">
        <v>286</v>
      </c>
      <c r="C103" s="86" t="s">
        <v>384</v>
      </c>
      <c r="D103" s="86">
        <v>585</v>
      </c>
      <c r="E103" s="58">
        <v>0</v>
      </c>
      <c r="F103" s="58">
        <v>0</v>
      </c>
      <c r="G103" s="58">
        <v>0</v>
      </c>
      <c r="H103" s="58">
        <v>0</v>
      </c>
      <c r="I103" s="58">
        <v>0</v>
      </c>
      <c r="J103" s="58">
        <v>0</v>
      </c>
      <c r="K103" s="58">
        <v>0</v>
      </c>
      <c r="L103" s="58">
        <v>0</v>
      </c>
      <c r="M103" s="58">
        <v>0</v>
      </c>
      <c r="N103" s="58">
        <v>0</v>
      </c>
      <c r="O103" s="58">
        <v>0</v>
      </c>
      <c r="P103" s="58">
        <v>0</v>
      </c>
      <c r="Q103" s="58">
        <v>0</v>
      </c>
    </row>
    <row r="104" spans="2:17" x14ac:dyDescent="0.25">
      <c r="B104" s="86" t="s">
        <v>286</v>
      </c>
      <c r="C104" s="86" t="s">
        <v>385</v>
      </c>
      <c r="D104" s="86">
        <v>585</v>
      </c>
      <c r="E104" s="58">
        <v>0</v>
      </c>
      <c r="F104" s="58">
        <v>0</v>
      </c>
      <c r="G104" s="58">
        <v>0</v>
      </c>
      <c r="H104" s="58">
        <v>0</v>
      </c>
      <c r="I104" s="58">
        <v>0</v>
      </c>
      <c r="J104" s="58">
        <v>0</v>
      </c>
      <c r="K104" s="58">
        <v>0</v>
      </c>
      <c r="L104" s="58">
        <v>0</v>
      </c>
      <c r="M104" s="58">
        <v>0</v>
      </c>
      <c r="N104" s="58">
        <v>0</v>
      </c>
      <c r="O104" s="58">
        <v>0</v>
      </c>
      <c r="P104" s="58">
        <v>0</v>
      </c>
      <c r="Q104" s="58">
        <v>0</v>
      </c>
    </row>
    <row r="105" spans="2:17" x14ac:dyDescent="0.25">
      <c r="B105" s="86" t="s">
        <v>286</v>
      </c>
      <c r="C105" s="86" t="s">
        <v>386</v>
      </c>
      <c r="D105" s="86">
        <v>585</v>
      </c>
      <c r="E105" s="58">
        <v>0</v>
      </c>
      <c r="F105" s="58">
        <v>0</v>
      </c>
      <c r="G105" s="58">
        <v>0</v>
      </c>
      <c r="H105" s="58">
        <v>0</v>
      </c>
      <c r="I105" s="58">
        <v>0</v>
      </c>
      <c r="J105" s="58">
        <v>0</v>
      </c>
      <c r="K105" s="58">
        <v>0</v>
      </c>
      <c r="L105" s="58">
        <v>0</v>
      </c>
      <c r="M105" s="58">
        <v>0</v>
      </c>
      <c r="N105" s="58">
        <v>0</v>
      </c>
      <c r="O105" s="58">
        <v>0</v>
      </c>
      <c r="P105" s="58">
        <v>0</v>
      </c>
      <c r="Q105" s="58">
        <v>0</v>
      </c>
    </row>
    <row r="106" spans="2:17" x14ac:dyDescent="0.25">
      <c r="B106" s="86" t="s">
        <v>286</v>
      </c>
      <c r="C106" s="86" t="s">
        <v>387</v>
      </c>
      <c r="D106" s="86">
        <v>585</v>
      </c>
      <c r="E106" s="58">
        <v>0</v>
      </c>
      <c r="F106" s="58">
        <v>0</v>
      </c>
      <c r="G106" s="58">
        <v>0</v>
      </c>
      <c r="H106" s="58">
        <v>0</v>
      </c>
      <c r="I106" s="58">
        <v>0</v>
      </c>
      <c r="J106" s="58">
        <v>0</v>
      </c>
      <c r="K106" s="58">
        <v>0</v>
      </c>
      <c r="L106" s="58">
        <v>0</v>
      </c>
      <c r="M106" s="58">
        <v>0</v>
      </c>
      <c r="N106" s="58">
        <v>0</v>
      </c>
      <c r="O106" s="58">
        <v>0</v>
      </c>
      <c r="P106" s="58">
        <v>0</v>
      </c>
      <c r="Q106" s="58">
        <v>0</v>
      </c>
    </row>
    <row r="107" spans="2:17" x14ac:dyDescent="0.25">
      <c r="B107" s="86" t="s">
        <v>286</v>
      </c>
      <c r="C107" s="86" t="s">
        <v>388</v>
      </c>
      <c r="D107" s="86">
        <v>585</v>
      </c>
      <c r="E107" s="58">
        <v>0</v>
      </c>
      <c r="F107" s="58">
        <v>0</v>
      </c>
      <c r="G107" s="58">
        <v>0</v>
      </c>
      <c r="H107" s="58">
        <v>0</v>
      </c>
      <c r="I107" s="58">
        <v>0</v>
      </c>
      <c r="J107" s="58">
        <v>0</v>
      </c>
      <c r="K107" s="58">
        <v>0</v>
      </c>
      <c r="L107" s="58">
        <v>0</v>
      </c>
      <c r="M107" s="58">
        <v>0</v>
      </c>
      <c r="N107" s="58">
        <v>0</v>
      </c>
      <c r="O107" s="58">
        <v>0</v>
      </c>
      <c r="P107" s="58">
        <v>0</v>
      </c>
      <c r="Q107" s="58">
        <v>0</v>
      </c>
    </row>
    <row r="108" spans="2:17" x14ac:dyDescent="0.25">
      <c r="B108" s="86" t="s">
        <v>286</v>
      </c>
      <c r="C108" s="86" t="s">
        <v>389</v>
      </c>
      <c r="D108" s="86">
        <v>585</v>
      </c>
      <c r="E108" s="58">
        <v>0</v>
      </c>
      <c r="F108" s="58">
        <v>0</v>
      </c>
      <c r="G108" s="58">
        <v>0</v>
      </c>
      <c r="H108" s="58">
        <v>0</v>
      </c>
      <c r="I108" s="58">
        <v>0</v>
      </c>
      <c r="J108" s="58">
        <v>0</v>
      </c>
      <c r="K108" s="58">
        <v>0</v>
      </c>
      <c r="L108" s="58">
        <v>0</v>
      </c>
      <c r="M108" s="58">
        <v>0</v>
      </c>
      <c r="N108" s="58">
        <v>0</v>
      </c>
      <c r="O108" s="58">
        <v>0</v>
      </c>
      <c r="P108" s="58">
        <v>0</v>
      </c>
      <c r="Q108" s="58">
        <v>0</v>
      </c>
    </row>
    <row r="109" spans="2:17" x14ac:dyDescent="0.25">
      <c r="B109" s="86" t="s">
        <v>286</v>
      </c>
      <c r="C109" s="86" t="s">
        <v>390</v>
      </c>
      <c r="D109" s="86">
        <v>585</v>
      </c>
      <c r="E109" s="58">
        <v>0</v>
      </c>
      <c r="F109" s="58">
        <v>0</v>
      </c>
      <c r="G109" s="58">
        <v>0</v>
      </c>
      <c r="H109" s="58">
        <v>0</v>
      </c>
      <c r="I109" s="58">
        <v>0</v>
      </c>
      <c r="J109" s="58">
        <v>0</v>
      </c>
      <c r="K109" s="58">
        <v>0</v>
      </c>
      <c r="L109" s="58">
        <v>0</v>
      </c>
      <c r="M109" s="58">
        <v>0</v>
      </c>
      <c r="N109" s="58">
        <v>0</v>
      </c>
      <c r="O109" s="58">
        <v>0</v>
      </c>
      <c r="P109" s="58">
        <v>0</v>
      </c>
      <c r="Q109" s="58">
        <v>0</v>
      </c>
    </row>
    <row r="110" spans="2:17" x14ac:dyDescent="0.25">
      <c r="B110" s="86" t="s">
        <v>286</v>
      </c>
      <c r="C110" s="86" t="s">
        <v>391</v>
      </c>
      <c r="D110" s="86">
        <v>585</v>
      </c>
      <c r="E110" s="58">
        <v>0</v>
      </c>
      <c r="F110" s="58">
        <v>0</v>
      </c>
      <c r="G110" s="58">
        <v>0</v>
      </c>
      <c r="H110" s="58">
        <v>0</v>
      </c>
      <c r="I110" s="58">
        <v>0</v>
      </c>
      <c r="J110" s="58">
        <v>0</v>
      </c>
      <c r="K110" s="58">
        <v>0</v>
      </c>
      <c r="L110" s="58">
        <v>0</v>
      </c>
      <c r="M110" s="58">
        <v>0</v>
      </c>
      <c r="N110" s="58">
        <v>0</v>
      </c>
      <c r="O110" s="58">
        <v>0</v>
      </c>
      <c r="P110" s="58">
        <v>0</v>
      </c>
      <c r="Q110" s="58">
        <v>0</v>
      </c>
    </row>
    <row r="111" spans="2:17" x14ac:dyDescent="0.25">
      <c r="B111" s="86" t="s">
        <v>286</v>
      </c>
      <c r="C111" s="86" t="s">
        <v>392</v>
      </c>
      <c r="D111" s="86">
        <v>585</v>
      </c>
      <c r="E111" s="58">
        <v>0</v>
      </c>
      <c r="F111" s="58">
        <v>0</v>
      </c>
      <c r="G111" s="58">
        <v>0</v>
      </c>
      <c r="H111" s="58">
        <v>0</v>
      </c>
      <c r="I111" s="58">
        <v>0</v>
      </c>
      <c r="J111" s="58">
        <v>0</v>
      </c>
      <c r="K111" s="58">
        <v>0</v>
      </c>
      <c r="L111" s="58">
        <v>0</v>
      </c>
      <c r="M111" s="58">
        <v>0</v>
      </c>
      <c r="N111" s="58">
        <v>0</v>
      </c>
      <c r="O111" s="58">
        <v>0</v>
      </c>
      <c r="P111" s="58">
        <v>0</v>
      </c>
      <c r="Q111" s="58">
        <v>0</v>
      </c>
    </row>
    <row r="112" spans="2:17" x14ac:dyDescent="0.25">
      <c r="B112" s="86" t="s">
        <v>286</v>
      </c>
      <c r="C112" s="86" t="s">
        <v>393</v>
      </c>
      <c r="D112" s="86">
        <v>585</v>
      </c>
      <c r="E112" s="58">
        <v>0</v>
      </c>
      <c r="F112" s="58">
        <v>0</v>
      </c>
      <c r="G112" s="58">
        <v>0</v>
      </c>
      <c r="H112" s="58">
        <v>0</v>
      </c>
      <c r="I112" s="58">
        <v>0</v>
      </c>
      <c r="J112" s="58">
        <v>0</v>
      </c>
      <c r="K112" s="58">
        <v>0</v>
      </c>
      <c r="L112" s="58">
        <v>0</v>
      </c>
      <c r="M112" s="58">
        <v>0</v>
      </c>
      <c r="N112" s="58">
        <v>0</v>
      </c>
      <c r="O112" s="58">
        <v>0</v>
      </c>
      <c r="P112" s="58">
        <v>0</v>
      </c>
      <c r="Q112" s="58">
        <v>0</v>
      </c>
    </row>
    <row r="113" spans="1:17" x14ac:dyDescent="0.25">
      <c r="B113" s="86" t="s">
        <v>286</v>
      </c>
      <c r="C113" s="86" t="s">
        <v>394</v>
      </c>
      <c r="D113" s="86">
        <v>585</v>
      </c>
      <c r="E113" s="58">
        <v>0</v>
      </c>
      <c r="F113" s="58">
        <v>0</v>
      </c>
      <c r="G113" s="58">
        <v>0</v>
      </c>
      <c r="H113" s="58">
        <v>0</v>
      </c>
      <c r="I113" s="58">
        <v>0</v>
      </c>
      <c r="J113" s="58">
        <v>0</v>
      </c>
      <c r="K113" s="58">
        <v>0</v>
      </c>
      <c r="L113" s="58">
        <v>0</v>
      </c>
      <c r="M113" s="58">
        <v>0</v>
      </c>
      <c r="N113" s="58">
        <v>0</v>
      </c>
      <c r="O113" s="58">
        <v>0</v>
      </c>
      <c r="P113" s="58">
        <v>0</v>
      </c>
      <c r="Q113" s="58">
        <v>0</v>
      </c>
    </row>
    <row r="114" spans="1:17" x14ac:dyDescent="0.25">
      <c r="A114" s="1"/>
      <c r="B114" s="78" t="s">
        <v>395</v>
      </c>
      <c r="C114" s="79" t="s">
        <v>396</v>
      </c>
      <c r="D114" s="80">
        <v>600</v>
      </c>
      <c r="E114" s="81">
        <v>0</v>
      </c>
      <c r="F114" s="81">
        <v>0</v>
      </c>
      <c r="G114" s="81">
        <v>0</v>
      </c>
      <c r="H114" s="81">
        <v>0</v>
      </c>
      <c r="I114" s="81">
        <v>0</v>
      </c>
      <c r="J114" s="81">
        <v>0</v>
      </c>
      <c r="K114" s="81">
        <v>0</v>
      </c>
      <c r="L114" s="81">
        <v>0</v>
      </c>
      <c r="M114" s="81">
        <v>0</v>
      </c>
      <c r="N114" s="81">
        <v>0</v>
      </c>
      <c r="O114" s="81">
        <v>0</v>
      </c>
      <c r="P114" s="81">
        <v>0</v>
      </c>
      <c r="Q114" s="82">
        <v>0</v>
      </c>
    </row>
    <row r="115" spans="1:17" x14ac:dyDescent="0.25">
      <c r="A115" s="74"/>
      <c r="B115" s="83" t="s">
        <v>283</v>
      </c>
      <c r="C115" s="83" t="s">
        <v>288</v>
      </c>
      <c r="D115" s="84" t="s">
        <v>285</v>
      </c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1:17" x14ac:dyDescent="0.25">
      <c r="A116" s="1"/>
      <c r="B116" s="78" t="s">
        <v>397</v>
      </c>
      <c r="C116" s="79" t="s">
        <v>396</v>
      </c>
      <c r="D116" s="80">
        <v>720</v>
      </c>
      <c r="E116" s="81">
        <v>0</v>
      </c>
      <c r="F116" s="81">
        <v>0</v>
      </c>
      <c r="G116" s="81">
        <v>0</v>
      </c>
      <c r="H116" s="81">
        <v>0</v>
      </c>
      <c r="I116" s="81">
        <v>0</v>
      </c>
      <c r="J116" s="81">
        <v>0</v>
      </c>
      <c r="K116" s="81">
        <v>0</v>
      </c>
      <c r="L116" s="81">
        <v>0</v>
      </c>
      <c r="M116" s="81">
        <v>0</v>
      </c>
      <c r="N116" s="81">
        <v>0</v>
      </c>
      <c r="O116" s="81">
        <v>0</v>
      </c>
      <c r="P116" s="81">
        <v>0</v>
      </c>
      <c r="Q116" s="82">
        <v>0</v>
      </c>
    </row>
    <row r="117" spans="1:17" x14ac:dyDescent="0.25">
      <c r="A117" s="74"/>
      <c r="B117" s="83" t="s">
        <v>283</v>
      </c>
      <c r="C117" s="83" t="s">
        <v>288</v>
      </c>
      <c r="D117" s="84" t="s">
        <v>285</v>
      </c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1:17" x14ac:dyDescent="0.25">
      <c r="A118" s="1"/>
      <c r="B118" s="78" t="s">
        <v>398</v>
      </c>
      <c r="C118" s="79" t="s">
        <v>396</v>
      </c>
      <c r="D118" s="80">
        <v>900</v>
      </c>
      <c r="E118" s="81">
        <v>0</v>
      </c>
      <c r="F118" s="81">
        <v>0</v>
      </c>
      <c r="G118" s="81">
        <v>0</v>
      </c>
      <c r="H118" s="81">
        <v>0</v>
      </c>
      <c r="I118" s="81">
        <v>0</v>
      </c>
      <c r="J118" s="81">
        <v>0</v>
      </c>
      <c r="K118" s="81">
        <v>0</v>
      </c>
      <c r="L118" s="81">
        <v>0</v>
      </c>
      <c r="M118" s="81">
        <v>0</v>
      </c>
      <c r="N118" s="81">
        <v>0</v>
      </c>
      <c r="O118" s="81">
        <v>0</v>
      </c>
      <c r="P118" s="81">
        <v>0</v>
      </c>
      <c r="Q118" s="82">
        <v>0</v>
      </c>
    </row>
    <row r="119" spans="1:17" x14ac:dyDescent="0.25">
      <c r="A119" s="74"/>
      <c r="B119" s="87" t="s">
        <v>283</v>
      </c>
      <c r="C119" s="87" t="s">
        <v>288</v>
      </c>
      <c r="D119" s="88" t="s">
        <v>285</v>
      </c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</row>
  </sheetData>
  <mergeCells count="3">
    <mergeCell ref="A1:Q1"/>
    <mergeCell ref="A2:Q2"/>
    <mergeCell ref="B4:D4"/>
  </mergeCells>
  <pageMargins left="0.7" right="0.7" top="0.75" bottom="0.75" header="0.3" footer="0.3"/>
  <pageSetup paperSize="9" fitToWidth="0" fitToHeight="0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"/>
  <sheetViews>
    <sheetView showGridLines="0" zoomScaleNormal="100" workbookViewId="0">
      <pane ySplit="5" topLeftCell="A7" activePane="bottomLeft" state="frozen"/>
      <selection pane="bottomLeft"/>
    </sheetView>
  </sheetViews>
  <sheetFormatPr defaultRowHeight="15" x14ac:dyDescent="0.25"/>
  <cols>
    <col min="1" max="1" width="2.42578125" customWidth="1"/>
    <col min="2" max="2" width="37.42578125" customWidth="1"/>
    <col min="3" max="15" width="15" customWidth="1"/>
    <col min="16" max="16" width="17.42578125" customWidth="1"/>
  </cols>
  <sheetData>
    <row r="1" spans="1:16" x14ac:dyDescent="0.2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</row>
    <row r="2" spans="1:16" x14ac:dyDescent="0.25">
      <c r="A2" s="197" t="s">
        <v>399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"/>
      <c r="B4" s="72" t="s">
        <v>400</v>
      </c>
      <c r="C4" s="1"/>
      <c r="D4" s="90">
        <v>0</v>
      </c>
      <c r="E4" s="91" t="s">
        <v>401</v>
      </c>
      <c r="F4" s="92">
        <v>0</v>
      </c>
      <c r="G4" s="91" t="s">
        <v>402</v>
      </c>
      <c r="H4" s="92">
        <v>106</v>
      </c>
      <c r="I4" s="91" t="s">
        <v>403</v>
      </c>
      <c r="J4" s="93">
        <v>0</v>
      </c>
      <c r="K4" s="94" t="s">
        <v>404</v>
      </c>
      <c r="L4" s="95" t="s">
        <v>405</v>
      </c>
      <c r="M4" s="91" t="s">
        <v>406</v>
      </c>
      <c r="N4" s="1"/>
      <c r="O4" s="1"/>
      <c r="P4" s="1"/>
    </row>
    <row r="5" spans="1:16" x14ac:dyDescent="0.25">
      <c r="A5" s="74"/>
      <c r="B5" s="74"/>
      <c r="C5" s="74"/>
      <c r="D5" s="96" t="s">
        <v>6</v>
      </c>
      <c r="E5" s="77" t="s">
        <v>7</v>
      </c>
      <c r="F5" s="96" t="s">
        <v>8</v>
      </c>
      <c r="G5" s="77" t="s">
        <v>9</v>
      </c>
      <c r="H5" s="96" t="s">
        <v>10</v>
      </c>
      <c r="I5" s="77" t="s">
        <v>11</v>
      </c>
      <c r="J5" s="96" t="s">
        <v>12</v>
      </c>
      <c r="K5" s="77" t="s">
        <v>13</v>
      </c>
      <c r="L5" s="96" t="s">
        <v>14</v>
      </c>
      <c r="M5" s="77" t="s">
        <v>15</v>
      </c>
      <c r="N5" s="77" t="s">
        <v>16</v>
      </c>
      <c r="O5" s="77" t="s">
        <v>17</v>
      </c>
      <c r="P5" s="77" t="s">
        <v>274</v>
      </c>
    </row>
    <row r="6" spans="1:16" x14ac:dyDescent="0.25">
      <c r="B6" s="97" t="s">
        <v>407</v>
      </c>
      <c r="C6" s="98"/>
      <c r="D6" s="99">
        <v>0</v>
      </c>
      <c r="E6" s="99">
        <v>0</v>
      </c>
      <c r="F6" s="99">
        <v>0</v>
      </c>
      <c r="G6" s="99">
        <v>0</v>
      </c>
      <c r="H6" s="99">
        <v>0</v>
      </c>
      <c r="I6" s="99">
        <v>0</v>
      </c>
      <c r="J6" s="99">
        <v>0</v>
      </c>
      <c r="K6" s="99">
        <v>0</v>
      </c>
      <c r="L6" s="99">
        <v>0</v>
      </c>
      <c r="M6" s="99">
        <v>0</v>
      </c>
      <c r="N6" s="99">
        <v>0</v>
      </c>
      <c r="O6" s="99">
        <v>0</v>
      </c>
      <c r="P6" s="99" t="s">
        <v>408</v>
      </c>
    </row>
    <row r="7" spans="1:16" x14ac:dyDescent="0.25">
      <c r="B7" s="97" t="s">
        <v>409</v>
      </c>
      <c r="C7" s="98"/>
      <c r="D7" s="58">
        <v>0</v>
      </c>
      <c r="E7" s="58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</row>
    <row r="8" spans="1:16" x14ac:dyDescent="0.25">
      <c r="B8" s="100" t="s">
        <v>410</v>
      </c>
      <c r="C8" s="98"/>
      <c r="D8" s="71">
        <v>0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</row>
  </sheetData>
  <mergeCells count="2">
    <mergeCell ref="A1:P1"/>
    <mergeCell ref="A2:P2"/>
  </mergeCells>
  <pageMargins left="0.7" right="0.7" top="0.75" bottom="0.75" header="0.3" footer="0.3"/>
  <pageSetup paperSize="9" fitToWidth="0" fitToHeight="0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19"/>
  <sheetViews>
    <sheetView showGridLines="0" zoomScaleNormal="100" workbookViewId="0">
      <pane ySplit="5" topLeftCell="A6" activePane="bottomLeft" state="frozen"/>
      <selection pane="bottomLeft"/>
    </sheetView>
  </sheetViews>
  <sheetFormatPr defaultRowHeight="15" x14ac:dyDescent="0.25"/>
  <cols>
    <col min="1" max="1" width="2.42578125" customWidth="1"/>
    <col min="2" max="2" width="37.42578125" customWidth="1"/>
    <col min="3" max="15" width="15" customWidth="1"/>
    <col min="16" max="16" width="17.42578125" customWidth="1"/>
  </cols>
  <sheetData>
    <row r="1" spans="1:16" x14ac:dyDescent="0.2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</row>
    <row r="2" spans="1:16" x14ac:dyDescent="0.25">
      <c r="A2" s="197" t="s">
        <v>411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"/>
      <c r="B4" s="199" t="s">
        <v>412</v>
      </c>
      <c r="C4" s="2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2">
        <v>0</v>
      </c>
    </row>
    <row r="5" spans="1:16" x14ac:dyDescent="0.25">
      <c r="A5" s="74"/>
      <c r="B5" s="103" t="s">
        <v>283</v>
      </c>
      <c r="C5" s="104" t="s">
        <v>284</v>
      </c>
      <c r="D5" s="105" t="s">
        <v>6</v>
      </c>
      <c r="E5" s="105" t="s">
        <v>7</v>
      </c>
      <c r="F5" s="105" t="s">
        <v>8</v>
      </c>
      <c r="G5" s="105" t="s">
        <v>9</v>
      </c>
      <c r="H5" s="105" t="s">
        <v>10</v>
      </c>
      <c r="I5" s="105" t="s">
        <v>11</v>
      </c>
      <c r="J5" s="105" t="s">
        <v>12</v>
      </c>
      <c r="K5" s="105" t="s">
        <v>13</v>
      </c>
      <c r="L5" s="105" t="s">
        <v>14</v>
      </c>
      <c r="M5" s="105" t="s">
        <v>15</v>
      </c>
      <c r="N5" s="105" t="s">
        <v>16</v>
      </c>
      <c r="O5" s="105" t="s">
        <v>17</v>
      </c>
      <c r="P5" s="106" t="s">
        <v>274</v>
      </c>
    </row>
    <row r="6" spans="1:16" x14ac:dyDescent="0.25">
      <c r="A6" s="1"/>
      <c r="B6" s="78" t="s">
        <v>286</v>
      </c>
      <c r="C6" s="78" t="s">
        <v>287</v>
      </c>
      <c r="D6" s="107">
        <v>0</v>
      </c>
      <c r="E6" s="107">
        <v>0</v>
      </c>
      <c r="F6" s="107">
        <v>0</v>
      </c>
      <c r="G6" s="107">
        <v>0</v>
      </c>
      <c r="H6" s="107">
        <v>0</v>
      </c>
      <c r="I6" s="107">
        <v>0</v>
      </c>
      <c r="J6" s="107">
        <v>0</v>
      </c>
      <c r="K6" s="107">
        <v>0</v>
      </c>
      <c r="L6" s="107">
        <v>0</v>
      </c>
      <c r="M6" s="107">
        <v>0</v>
      </c>
      <c r="N6" s="107">
        <v>0</v>
      </c>
      <c r="O6" s="107">
        <v>0</v>
      </c>
      <c r="P6" s="108">
        <v>0</v>
      </c>
    </row>
    <row r="7" spans="1:16" x14ac:dyDescent="0.25">
      <c r="A7" s="74"/>
      <c r="B7" s="103" t="s">
        <v>283</v>
      </c>
      <c r="C7" s="104" t="s">
        <v>288</v>
      </c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1:16" x14ac:dyDescent="0.25">
      <c r="B8" s="111" t="s">
        <v>286</v>
      </c>
      <c r="C8" s="111" t="s">
        <v>289</v>
      </c>
      <c r="D8" s="112">
        <v>0</v>
      </c>
      <c r="E8" s="112">
        <v>0</v>
      </c>
      <c r="F8" s="112">
        <v>0</v>
      </c>
      <c r="G8" s="112">
        <v>0</v>
      </c>
      <c r="H8" s="112">
        <v>0</v>
      </c>
      <c r="I8" s="112">
        <v>0</v>
      </c>
      <c r="J8" s="112">
        <v>0</v>
      </c>
      <c r="K8" s="112">
        <v>0</v>
      </c>
      <c r="L8" s="112">
        <v>0</v>
      </c>
      <c r="M8" s="112">
        <v>0</v>
      </c>
      <c r="N8" s="112">
        <v>0</v>
      </c>
      <c r="O8" s="112">
        <v>0</v>
      </c>
      <c r="P8" s="58">
        <v>0</v>
      </c>
    </row>
    <row r="9" spans="1:16" x14ac:dyDescent="0.25">
      <c r="B9" s="111" t="s">
        <v>286</v>
      </c>
      <c r="C9" s="111" t="s">
        <v>290</v>
      </c>
      <c r="D9" s="112">
        <v>0</v>
      </c>
      <c r="E9" s="112">
        <v>0</v>
      </c>
      <c r="F9" s="112">
        <v>0</v>
      </c>
      <c r="G9" s="112">
        <v>0</v>
      </c>
      <c r="H9" s="112">
        <v>0</v>
      </c>
      <c r="I9" s="112">
        <v>0</v>
      </c>
      <c r="J9" s="112">
        <v>0</v>
      </c>
      <c r="K9" s="112">
        <v>0</v>
      </c>
      <c r="L9" s="112">
        <v>0</v>
      </c>
      <c r="M9" s="112">
        <v>0</v>
      </c>
      <c r="N9" s="112">
        <v>0</v>
      </c>
      <c r="O9" s="112">
        <v>0</v>
      </c>
      <c r="P9" s="58">
        <v>0</v>
      </c>
    </row>
    <row r="10" spans="1:16" x14ac:dyDescent="0.25">
      <c r="B10" s="111" t="s">
        <v>286</v>
      </c>
      <c r="C10" s="111" t="s">
        <v>291</v>
      </c>
      <c r="D10" s="112">
        <v>0</v>
      </c>
      <c r="E10" s="112">
        <v>0</v>
      </c>
      <c r="F10" s="112">
        <v>0</v>
      </c>
      <c r="G10" s="112">
        <v>0</v>
      </c>
      <c r="H10" s="112">
        <v>0</v>
      </c>
      <c r="I10" s="112">
        <v>0</v>
      </c>
      <c r="J10" s="112">
        <v>0</v>
      </c>
      <c r="K10" s="112">
        <v>0</v>
      </c>
      <c r="L10" s="112">
        <v>0</v>
      </c>
      <c r="M10" s="112">
        <v>0</v>
      </c>
      <c r="N10" s="112">
        <v>0</v>
      </c>
      <c r="O10" s="112">
        <v>0</v>
      </c>
      <c r="P10" s="58">
        <v>0</v>
      </c>
    </row>
    <row r="11" spans="1:16" x14ac:dyDescent="0.25">
      <c r="B11" s="111" t="s">
        <v>286</v>
      </c>
      <c r="C11" s="111" t="s">
        <v>292</v>
      </c>
      <c r="D11" s="112">
        <v>0</v>
      </c>
      <c r="E11" s="112">
        <v>0</v>
      </c>
      <c r="F11" s="112">
        <v>0</v>
      </c>
      <c r="G11" s="112">
        <v>0</v>
      </c>
      <c r="H11" s="112">
        <v>0</v>
      </c>
      <c r="I11" s="112">
        <v>0</v>
      </c>
      <c r="J11" s="112">
        <v>0</v>
      </c>
      <c r="K11" s="112">
        <v>0</v>
      </c>
      <c r="L11" s="112">
        <v>0</v>
      </c>
      <c r="M11" s="112">
        <v>0</v>
      </c>
      <c r="N11" s="112">
        <v>0</v>
      </c>
      <c r="O11" s="112">
        <v>0</v>
      </c>
      <c r="P11" s="58">
        <v>0</v>
      </c>
    </row>
    <row r="12" spans="1:16" x14ac:dyDescent="0.25">
      <c r="B12" s="111" t="s">
        <v>286</v>
      </c>
      <c r="C12" s="111" t="s">
        <v>293</v>
      </c>
      <c r="D12" s="112">
        <v>0</v>
      </c>
      <c r="E12" s="112">
        <v>0</v>
      </c>
      <c r="F12" s="112">
        <v>0</v>
      </c>
      <c r="G12" s="112">
        <v>0</v>
      </c>
      <c r="H12" s="112">
        <v>0</v>
      </c>
      <c r="I12" s="112">
        <v>0</v>
      </c>
      <c r="J12" s="112">
        <v>0</v>
      </c>
      <c r="K12" s="112">
        <v>0</v>
      </c>
      <c r="L12" s="112">
        <v>0</v>
      </c>
      <c r="M12" s="112">
        <v>0</v>
      </c>
      <c r="N12" s="112">
        <v>0</v>
      </c>
      <c r="O12" s="112">
        <v>0</v>
      </c>
      <c r="P12" s="58">
        <v>0</v>
      </c>
    </row>
    <row r="13" spans="1:16" x14ac:dyDescent="0.25">
      <c r="B13" s="111" t="s">
        <v>286</v>
      </c>
      <c r="C13" s="111" t="s">
        <v>294</v>
      </c>
      <c r="D13" s="112">
        <v>0</v>
      </c>
      <c r="E13" s="112">
        <v>0</v>
      </c>
      <c r="F13" s="112">
        <v>0</v>
      </c>
      <c r="G13" s="112">
        <v>0</v>
      </c>
      <c r="H13" s="112">
        <v>0</v>
      </c>
      <c r="I13" s="112">
        <v>0</v>
      </c>
      <c r="J13" s="112">
        <v>0</v>
      </c>
      <c r="K13" s="112">
        <v>0</v>
      </c>
      <c r="L13" s="112">
        <v>0</v>
      </c>
      <c r="M13" s="112">
        <v>0</v>
      </c>
      <c r="N13" s="112">
        <v>0</v>
      </c>
      <c r="O13" s="112">
        <v>0</v>
      </c>
      <c r="P13" s="58">
        <v>0</v>
      </c>
    </row>
    <row r="14" spans="1:16" x14ac:dyDescent="0.25">
      <c r="B14" s="111" t="s">
        <v>286</v>
      </c>
      <c r="C14" s="111" t="s">
        <v>295</v>
      </c>
      <c r="D14" s="112">
        <v>0</v>
      </c>
      <c r="E14" s="112">
        <v>0</v>
      </c>
      <c r="F14" s="112">
        <v>0</v>
      </c>
      <c r="G14" s="112">
        <v>0</v>
      </c>
      <c r="H14" s="112">
        <v>0</v>
      </c>
      <c r="I14" s="112">
        <v>0</v>
      </c>
      <c r="J14" s="112">
        <v>0</v>
      </c>
      <c r="K14" s="112">
        <v>0</v>
      </c>
      <c r="L14" s="112">
        <v>0</v>
      </c>
      <c r="M14" s="112">
        <v>0</v>
      </c>
      <c r="N14" s="112">
        <v>0</v>
      </c>
      <c r="O14" s="112">
        <v>0</v>
      </c>
      <c r="P14" s="58">
        <v>0</v>
      </c>
    </row>
    <row r="15" spans="1:16" x14ac:dyDescent="0.25">
      <c r="B15" s="111" t="s">
        <v>286</v>
      </c>
      <c r="C15" s="111" t="s">
        <v>296</v>
      </c>
      <c r="D15" s="112">
        <v>0</v>
      </c>
      <c r="E15" s="112">
        <v>0</v>
      </c>
      <c r="F15" s="112">
        <v>0</v>
      </c>
      <c r="G15" s="112">
        <v>0</v>
      </c>
      <c r="H15" s="112">
        <v>0</v>
      </c>
      <c r="I15" s="112">
        <v>0</v>
      </c>
      <c r="J15" s="112">
        <v>0</v>
      </c>
      <c r="K15" s="112">
        <v>0</v>
      </c>
      <c r="L15" s="112">
        <v>0</v>
      </c>
      <c r="M15" s="112">
        <v>0</v>
      </c>
      <c r="N15" s="112">
        <v>0</v>
      </c>
      <c r="O15" s="112">
        <v>0</v>
      </c>
      <c r="P15" s="58">
        <v>0</v>
      </c>
    </row>
    <row r="16" spans="1:16" x14ac:dyDescent="0.25">
      <c r="B16" s="111" t="s">
        <v>286</v>
      </c>
      <c r="C16" s="111" t="s">
        <v>297</v>
      </c>
      <c r="D16" s="112">
        <v>0</v>
      </c>
      <c r="E16" s="112">
        <v>0</v>
      </c>
      <c r="F16" s="112">
        <v>0</v>
      </c>
      <c r="G16" s="112">
        <v>0</v>
      </c>
      <c r="H16" s="112">
        <v>0</v>
      </c>
      <c r="I16" s="112">
        <v>0</v>
      </c>
      <c r="J16" s="112">
        <v>0</v>
      </c>
      <c r="K16" s="112">
        <v>0</v>
      </c>
      <c r="L16" s="112">
        <v>0</v>
      </c>
      <c r="M16" s="112">
        <v>0</v>
      </c>
      <c r="N16" s="112">
        <v>0</v>
      </c>
      <c r="O16" s="112">
        <v>0</v>
      </c>
      <c r="P16" s="58">
        <v>0</v>
      </c>
    </row>
    <row r="17" spans="2:16" x14ac:dyDescent="0.25">
      <c r="B17" s="111" t="s">
        <v>286</v>
      </c>
      <c r="C17" s="111" t="s">
        <v>298</v>
      </c>
      <c r="D17" s="112">
        <v>0</v>
      </c>
      <c r="E17" s="112">
        <v>0</v>
      </c>
      <c r="F17" s="112">
        <v>0</v>
      </c>
      <c r="G17" s="112">
        <v>0</v>
      </c>
      <c r="H17" s="112">
        <v>0</v>
      </c>
      <c r="I17" s="112">
        <v>0</v>
      </c>
      <c r="J17" s="112">
        <v>0</v>
      </c>
      <c r="K17" s="112">
        <v>0</v>
      </c>
      <c r="L17" s="112">
        <v>0</v>
      </c>
      <c r="M17" s="112">
        <v>0</v>
      </c>
      <c r="N17" s="112">
        <v>0</v>
      </c>
      <c r="O17" s="112">
        <v>0</v>
      </c>
      <c r="P17" s="58">
        <v>0</v>
      </c>
    </row>
    <row r="18" spans="2:16" x14ac:dyDescent="0.25">
      <c r="B18" s="111" t="s">
        <v>286</v>
      </c>
      <c r="C18" s="111" t="s">
        <v>299</v>
      </c>
      <c r="D18" s="112">
        <v>0</v>
      </c>
      <c r="E18" s="112">
        <v>0</v>
      </c>
      <c r="F18" s="112">
        <v>0</v>
      </c>
      <c r="G18" s="112">
        <v>0</v>
      </c>
      <c r="H18" s="112">
        <v>0</v>
      </c>
      <c r="I18" s="112">
        <v>0</v>
      </c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0</v>
      </c>
      <c r="P18" s="58">
        <v>0</v>
      </c>
    </row>
    <row r="19" spans="2:16" x14ac:dyDescent="0.25">
      <c r="B19" s="111" t="s">
        <v>286</v>
      </c>
      <c r="C19" s="111" t="s">
        <v>300</v>
      </c>
      <c r="D19" s="112">
        <v>0</v>
      </c>
      <c r="E19" s="112">
        <v>0</v>
      </c>
      <c r="F19" s="112">
        <v>0</v>
      </c>
      <c r="G19" s="112">
        <v>0</v>
      </c>
      <c r="H19" s="112">
        <v>0</v>
      </c>
      <c r="I19" s="112">
        <v>0</v>
      </c>
      <c r="J19" s="112">
        <v>0</v>
      </c>
      <c r="K19" s="112">
        <v>0</v>
      </c>
      <c r="L19" s="112">
        <v>0</v>
      </c>
      <c r="M19" s="112">
        <v>0</v>
      </c>
      <c r="N19" s="112">
        <v>0</v>
      </c>
      <c r="O19" s="112">
        <v>0</v>
      </c>
      <c r="P19" s="58">
        <v>0</v>
      </c>
    </row>
    <row r="20" spans="2:16" x14ac:dyDescent="0.25">
      <c r="B20" s="111" t="s">
        <v>286</v>
      </c>
      <c r="C20" s="111" t="s">
        <v>301</v>
      </c>
      <c r="D20" s="112">
        <v>0</v>
      </c>
      <c r="E20" s="112">
        <v>0</v>
      </c>
      <c r="F20" s="112">
        <v>0</v>
      </c>
      <c r="G20" s="112">
        <v>0</v>
      </c>
      <c r="H20" s="112">
        <v>0</v>
      </c>
      <c r="I20" s="112">
        <v>0</v>
      </c>
      <c r="J20" s="112">
        <v>0</v>
      </c>
      <c r="K20" s="112">
        <v>0</v>
      </c>
      <c r="L20" s="112">
        <v>0</v>
      </c>
      <c r="M20" s="112">
        <v>0</v>
      </c>
      <c r="N20" s="112">
        <v>0</v>
      </c>
      <c r="O20" s="112">
        <v>0</v>
      </c>
      <c r="P20" s="58">
        <v>0</v>
      </c>
    </row>
    <row r="21" spans="2:16" x14ac:dyDescent="0.25">
      <c r="B21" s="111" t="s">
        <v>286</v>
      </c>
      <c r="C21" s="111" t="s">
        <v>302</v>
      </c>
      <c r="D21" s="112">
        <v>0</v>
      </c>
      <c r="E21" s="112">
        <v>0</v>
      </c>
      <c r="F21" s="112">
        <v>0</v>
      </c>
      <c r="G21" s="112">
        <v>0</v>
      </c>
      <c r="H21" s="112">
        <v>0</v>
      </c>
      <c r="I21" s="112">
        <v>0</v>
      </c>
      <c r="J21" s="112">
        <v>0</v>
      </c>
      <c r="K21" s="112">
        <v>0</v>
      </c>
      <c r="L21" s="112">
        <v>0</v>
      </c>
      <c r="M21" s="112">
        <v>0</v>
      </c>
      <c r="N21" s="112">
        <v>0</v>
      </c>
      <c r="O21" s="112">
        <v>0</v>
      </c>
      <c r="P21" s="58">
        <v>0</v>
      </c>
    </row>
    <row r="22" spans="2:16" x14ac:dyDescent="0.25">
      <c r="B22" s="111" t="s">
        <v>286</v>
      </c>
      <c r="C22" s="111" t="s">
        <v>303</v>
      </c>
      <c r="D22" s="112">
        <v>0</v>
      </c>
      <c r="E22" s="112">
        <v>0</v>
      </c>
      <c r="F22" s="112">
        <v>0</v>
      </c>
      <c r="G22" s="112">
        <v>0</v>
      </c>
      <c r="H22" s="112">
        <v>0</v>
      </c>
      <c r="I22" s="112">
        <v>0</v>
      </c>
      <c r="J22" s="112">
        <v>0</v>
      </c>
      <c r="K22" s="112">
        <v>0</v>
      </c>
      <c r="L22" s="112">
        <v>0</v>
      </c>
      <c r="M22" s="112">
        <v>0</v>
      </c>
      <c r="N22" s="112">
        <v>0</v>
      </c>
      <c r="O22" s="112">
        <v>0</v>
      </c>
      <c r="P22" s="58">
        <v>0</v>
      </c>
    </row>
    <row r="23" spans="2:16" x14ac:dyDescent="0.25">
      <c r="B23" s="111" t="s">
        <v>286</v>
      </c>
      <c r="C23" s="111" t="s">
        <v>304</v>
      </c>
      <c r="D23" s="112">
        <v>0</v>
      </c>
      <c r="E23" s="112">
        <v>0</v>
      </c>
      <c r="F23" s="112">
        <v>0</v>
      </c>
      <c r="G23" s="112">
        <v>0</v>
      </c>
      <c r="H23" s="112">
        <v>0</v>
      </c>
      <c r="I23" s="112">
        <v>0</v>
      </c>
      <c r="J23" s="112">
        <v>0</v>
      </c>
      <c r="K23" s="112">
        <v>0</v>
      </c>
      <c r="L23" s="112">
        <v>0</v>
      </c>
      <c r="M23" s="112">
        <v>0</v>
      </c>
      <c r="N23" s="112">
        <v>0</v>
      </c>
      <c r="O23" s="112">
        <v>0</v>
      </c>
      <c r="P23" s="58">
        <v>0</v>
      </c>
    </row>
    <row r="24" spans="2:16" x14ac:dyDescent="0.25">
      <c r="B24" s="111" t="s">
        <v>286</v>
      </c>
      <c r="C24" s="111" t="s">
        <v>305</v>
      </c>
      <c r="D24" s="112">
        <v>0</v>
      </c>
      <c r="E24" s="112">
        <v>0</v>
      </c>
      <c r="F24" s="112">
        <v>0</v>
      </c>
      <c r="G24" s="112">
        <v>0</v>
      </c>
      <c r="H24" s="112">
        <v>0</v>
      </c>
      <c r="I24" s="112">
        <v>0</v>
      </c>
      <c r="J24" s="112">
        <v>0</v>
      </c>
      <c r="K24" s="112">
        <v>0</v>
      </c>
      <c r="L24" s="112">
        <v>0</v>
      </c>
      <c r="M24" s="112">
        <v>0</v>
      </c>
      <c r="N24" s="112">
        <v>0</v>
      </c>
      <c r="O24" s="112">
        <v>0</v>
      </c>
      <c r="P24" s="58">
        <v>0</v>
      </c>
    </row>
    <row r="25" spans="2:16" x14ac:dyDescent="0.25">
      <c r="B25" s="111" t="s">
        <v>286</v>
      </c>
      <c r="C25" s="111" t="s">
        <v>306</v>
      </c>
      <c r="D25" s="112">
        <v>0</v>
      </c>
      <c r="E25" s="112">
        <v>0</v>
      </c>
      <c r="F25" s="112">
        <v>0</v>
      </c>
      <c r="G25" s="112">
        <v>0</v>
      </c>
      <c r="H25" s="112">
        <v>0</v>
      </c>
      <c r="I25" s="112">
        <v>0</v>
      </c>
      <c r="J25" s="112">
        <v>0</v>
      </c>
      <c r="K25" s="112">
        <v>0</v>
      </c>
      <c r="L25" s="112">
        <v>0</v>
      </c>
      <c r="M25" s="112">
        <v>0</v>
      </c>
      <c r="N25" s="112">
        <v>0</v>
      </c>
      <c r="O25" s="112">
        <v>0</v>
      </c>
      <c r="P25" s="58">
        <v>0</v>
      </c>
    </row>
    <row r="26" spans="2:16" x14ac:dyDescent="0.25">
      <c r="B26" s="111" t="s">
        <v>286</v>
      </c>
      <c r="C26" s="111" t="s">
        <v>307</v>
      </c>
      <c r="D26" s="112">
        <v>0</v>
      </c>
      <c r="E26" s="112">
        <v>0</v>
      </c>
      <c r="F26" s="112">
        <v>0</v>
      </c>
      <c r="G26" s="112">
        <v>0</v>
      </c>
      <c r="H26" s="112">
        <v>0</v>
      </c>
      <c r="I26" s="112">
        <v>0</v>
      </c>
      <c r="J26" s="112">
        <v>0</v>
      </c>
      <c r="K26" s="112">
        <v>0</v>
      </c>
      <c r="L26" s="112">
        <v>0</v>
      </c>
      <c r="M26" s="112">
        <v>0</v>
      </c>
      <c r="N26" s="112">
        <v>0</v>
      </c>
      <c r="O26" s="112">
        <v>0</v>
      </c>
      <c r="P26" s="58">
        <v>0</v>
      </c>
    </row>
    <row r="27" spans="2:16" x14ac:dyDescent="0.25">
      <c r="B27" s="111" t="s">
        <v>286</v>
      </c>
      <c r="C27" s="111" t="s">
        <v>308</v>
      </c>
      <c r="D27" s="112">
        <v>0</v>
      </c>
      <c r="E27" s="112">
        <v>0</v>
      </c>
      <c r="F27" s="112">
        <v>0</v>
      </c>
      <c r="G27" s="112">
        <v>0</v>
      </c>
      <c r="H27" s="112">
        <v>0</v>
      </c>
      <c r="I27" s="112">
        <v>0</v>
      </c>
      <c r="J27" s="112">
        <v>0</v>
      </c>
      <c r="K27" s="112">
        <v>0</v>
      </c>
      <c r="L27" s="112">
        <v>0</v>
      </c>
      <c r="M27" s="112">
        <v>0</v>
      </c>
      <c r="N27" s="112">
        <v>0</v>
      </c>
      <c r="O27" s="112">
        <v>0</v>
      </c>
      <c r="P27" s="58">
        <v>0</v>
      </c>
    </row>
    <row r="28" spans="2:16" x14ac:dyDescent="0.25">
      <c r="B28" s="111" t="s">
        <v>286</v>
      </c>
      <c r="C28" s="111" t="s">
        <v>309</v>
      </c>
      <c r="D28" s="112">
        <v>0</v>
      </c>
      <c r="E28" s="112">
        <v>0</v>
      </c>
      <c r="F28" s="112">
        <v>0</v>
      </c>
      <c r="G28" s="112">
        <v>0</v>
      </c>
      <c r="H28" s="112">
        <v>0</v>
      </c>
      <c r="I28" s="112">
        <v>0</v>
      </c>
      <c r="J28" s="112">
        <v>0</v>
      </c>
      <c r="K28" s="112">
        <v>0</v>
      </c>
      <c r="L28" s="112">
        <v>0</v>
      </c>
      <c r="M28" s="112">
        <v>0</v>
      </c>
      <c r="N28" s="112">
        <v>0</v>
      </c>
      <c r="O28" s="112">
        <v>0</v>
      </c>
      <c r="P28" s="58">
        <v>0</v>
      </c>
    </row>
    <row r="29" spans="2:16" x14ac:dyDescent="0.25">
      <c r="B29" s="111" t="s">
        <v>286</v>
      </c>
      <c r="C29" s="111" t="s">
        <v>310</v>
      </c>
      <c r="D29" s="112">
        <v>0</v>
      </c>
      <c r="E29" s="112">
        <v>0</v>
      </c>
      <c r="F29" s="112">
        <v>0</v>
      </c>
      <c r="G29" s="112">
        <v>0</v>
      </c>
      <c r="H29" s="112">
        <v>0</v>
      </c>
      <c r="I29" s="112">
        <v>0</v>
      </c>
      <c r="J29" s="112">
        <v>0</v>
      </c>
      <c r="K29" s="112">
        <v>0</v>
      </c>
      <c r="L29" s="112">
        <v>0</v>
      </c>
      <c r="M29" s="112">
        <v>0</v>
      </c>
      <c r="N29" s="112">
        <v>0</v>
      </c>
      <c r="O29" s="112">
        <v>0</v>
      </c>
      <c r="P29" s="58">
        <v>0</v>
      </c>
    </row>
    <row r="30" spans="2:16" x14ac:dyDescent="0.25">
      <c r="B30" s="111" t="s">
        <v>286</v>
      </c>
      <c r="C30" s="111" t="s">
        <v>311</v>
      </c>
      <c r="D30" s="112">
        <v>0</v>
      </c>
      <c r="E30" s="112">
        <v>0</v>
      </c>
      <c r="F30" s="112">
        <v>0</v>
      </c>
      <c r="G30" s="112">
        <v>0</v>
      </c>
      <c r="H30" s="112">
        <v>0</v>
      </c>
      <c r="I30" s="112">
        <v>0</v>
      </c>
      <c r="J30" s="112">
        <v>0</v>
      </c>
      <c r="K30" s="112">
        <v>0</v>
      </c>
      <c r="L30" s="112">
        <v>0</v>
      </c>
      <c r="M30" s="112">
        <v>0</v>
      </c>
      <c r="N30" s="112">
        <v>0</v>
      </c>
      <c r="O30" s="112">
        <v>0</v>
      </c>
      <c r="P30" s="58">
        <v>0</v>
      </c>
    </row>
    <row r="31" spans="2:16" x14ac:dyDescent="0.25">
      <c r="B31" s="111" t="s">
        <v>286</v>
      </c>
      <c r="C31" s="111" t="s">
        <v>312</v>
      </c>
      <c r="D31" s="112">
        <v>0</v>
      </c>
      <c r="E31" s="112">
        <v>0</v>
      </c>
      <c r="F31" s="112">
        <v>0</v>
      </c>
      <c r="G31" s="112">
        <v>0</v>
      </c>
      <c r="H31" s="112">
        <v>0</v>
      </c>
      <c r="I31" s="112">
        <v>0</v>
      </c>
      <c r="J31" s="112">
        <v>0</v>
      </c>
      <c r="K31" s="112">
        <v>0</v>
      </c>
      <c r="L31" s="112">
        <v>0</v>
      </c>
      <c r="M31" s="112">
        <v>0</v>
      </c>
      <c r="N31" s="112">
        <v>0</v>
      </c>
      <c r="O31" s="112">
        <v>0</v>
      </c>
      <c r="P31" s="58">
        <v>0</v>
      </c>
    </row>
    <row r="32" spans="2:16" x14ac:dyDescent="0.25">
      <c r="B32" s="111" t="s">
        <v>286</v>
      </c>
      <c r="C32" s="111" t="s">
        <v>313</v>
      </c>
      <c r="D32" s="112">
        <v>0</v>
      </c>
      <c r="E32" s="112">
        <v>0</v>
      </c>
      <c r="F32" s="112">
        <v>0</v>
      </c>
      <c r="G32" s="112">
        <v>0</v>
      </c>
      <c r="H32" s="112">
        <v>0</v>
      </c>
      <c r="I32" s="112">
        <v>0</v>
      </c>
      <c r="J32" s="112">
        <v>0</v>
      </c>
      <c r="K32" s="112">
        <v>0</v>
      </c>
      <c r="L32" s="112">
        <v>0</v>
      </c>
      <c r="M32" s="112">
        <v>0</v>
      </c>
      <c r="N32" s="112">
        <v>0</v>
      </c>
      <c r="O32" s="112">
        <v>0</v>
      </c>
      <c r="P32" s="58">
        <v>0</v>
      </c>
    </row>
    <row r="33" spans="2:16" x14ac:dyDescent="0.25">
      <c r="B33" s="111" t="s">
        <v>286</v>
      </c>
      <c r="C33" s="111" t="s">
        <v>314</v>
      </c>
      <c r="D33" s="112">
        <v>0</v>
      </c>
      <c r="E33" s="112">
        <v>0</v>
      </c>
      <c r="F33" s="112">
        <v>0</v>
      </c>
      <c r="G33" s="112">
        <v>0</v>
      </c>
      <c r="H33" s="112">
        <v>0</v>
      </c>
      <c r="I33" s="112">
        <v>0</v>
      </c>
      <c r="J33" s="112">
        <v>0</v>
      </c>
      <c r="K33" s="112">
        <v>0</v>
      </c>
      <c r="L33" s="112">
        <v>0</v>
      </c>
      <c r="M33" s="112">
        <v>0</v>
      </c>
      <c r="N33" s="112">
        <v>0</v>
      </c>
      <c r="O33" s="112">
        <v>0</v>
      </c>
      <c r="P33" s="58">
        <v>0</v>
      </c>
    </row>
    <row r="34" spans="2:16" x14ac:dyDescent="0.25">
      <c r="B34" s="111" t="s">
        <v>286</v>
      </c>
      <c r="C34" s="111" t="s">
        <v>315</v>
      </c>
      <c r="D34" s="112">
        <v>0</v>
      </c>
      <c r="E34" s="112">
        <v>0</v>
      </c>
      <c r="F34" s="112">
        <v>0</v>
      </c>
      <c r="G34" s="112">
        <v>0</v>
      </c>
      <c r="H34" s="112">
        <v>0</v>
      </c>
      <c r="I34" s="112">
        <v>0</v>
      </c>
      <c r="J34" s="112">
        <v>0</v>
      </c>
      <c r="K34" s="112">
        <v>0</v>
      </c>
      <c r="L34" s="112">
        <v>0</v>
      </c>
      <c r="M34" s="112">
        <v>0</v>
      </c>
      <c r="N34" s="112">
        <v>0</v>
      </c>
      <c r="O34" s="112">
        <v>0</v>
      </c>
      <c r="P34" s="58">
        <v>0</v>
      </c>
    </row>
    <row r="35" spans="2:16" x14ac:dyDescent="0.25">
      <c r="B35" s="111" t="s">
        <v>286</v>
      </c>
      <c r="C35" s="111" t="s">
        <v>316</v>
      </c>
      <c r="D35" s="112">
        <v>0</v>
      </c>
      <c r="E35" s="112">
        <v>0</v>
      </c>
      <c r="F35" s="112">
        <v>0</v>
      </c>
      <c r="G35" s="112">
        <v>0</v>
      </c>
      <c r="H35" s="112">
        <v>0</v>
      </c>
      <c r="I35" s="112">
        <v>0</v>
      </c>
      <c r="J35" s="112">
        <v>0</v>
      </c>
      <c r="K35" s="112">
        <v>0</v>
      </c>
      <c r="L35" s="112">
        <v>0</v>
      </c>
      <c r="M35" s="112">
        <v>0</v>
      </c>
      <c r="N35" s="112">
        <v>0</v>
      </c>
      <c r="O35" s="112">
        <v>0</v>
      </c>
      <c r="P35" s="58">
        <v>0</v>
      </c>
    </row>
    <row r="36" spans="2:16" x14ac:dyDescent="0.25">
      <c r="B36" s="111" t="s">
        <v>286</v>
      </c>
      <c r="C36" s="111" t="s">
        <v>317</v>
      </c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58">
        <v>0</v>
      </c>
    </row>
    <row r="37" spans="2:16" x14ac:dyDescent="0.25">
      <c r="B37" s="111" t="s">
        <v>286</v>
      </c>
      <c r="C37" s="111" t="s">
        <v>318</v>
      </c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58">
        <v>0</v>
      </c>
    </row>
    <row r="38" spans="2:16" x14ac:dyDescent="0.25">
      <c r="B38" s="111" t="s">
        <v>286</v>
      </c>
      <c r="C38" s="111" t="s">
        <v>319</v>
      </c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58">
        <v>0</v>
      </c>
    </row>
    <row r="39" spans="2:16" x14ac:dyDescent="0.25">
      <c r="B39" s="111" t="s">
        <v>286</v>
      </c>
      <c r="C39" s="111" t="s">
        <v>320</v>
      </c>
      <c r="D39" s="112">
        <v>0</v>
      </c>
      <c r="E39" s="112">
        <v>0</v>
      </c>
      <c r="F39" s="112">
        <v>0</v>
      </c>
      <c r="G39" s="112">
        <v>0</v>
      </c>
      <c r="H39" s="112">
        <v>0</v>
      </c>
      <c r="I39" s="112">
        <v>0</v>
      </c>
      <c r="J39" s="112">
        <v>0</v>
      </c>
      <c r="K39" s="112">
        <v>0</v>
      </c>
      <c r="L39" s="112">
        <v>0</v>
      </c>
      <c r="M39" s="112">
        <v>0</v>
      </c>
      <c r="N39" s="112">
        <v>0</v>
      </c>
      <c r="O39" s="112">
        <v>0</v>
      </c>
      <c r="P39" s="58">
        <v>0</v>
      </c>
    </row>
    <row r="40" spans="2:16" x14ac:dyDescent="0.25">
      <c r="B40" s="111" t="s">
        <v>286</v>
      </c>
      <c r="C40" s="111" t="s">
        <v>321</v>
      </c>
      <c r="D40" s="112">
        <v>0</v>
      </c>
      <c r="E40" s="112">
        <v>0</v>
      </c>
      <c r="F40" s="112">
        <v>0</v>
      </c>
      <c r="G40" s="112">
        <v>0</v>
      </c>
      <c r="H40" s="112">
        <v>0</v>
      </c>
      <c r="I40" s="112">
        <v>0</v>
      </c>
      <c r="J40" s="112">
        <v>0</v>
      </c>
      <c r="K40" s="112">
        <v>0</v>
      </c>
      <c r="L40" s="112">
        <v>0</v>
      </c>
      <c r="M40" s="112">
        <v>0</v>
      </c>
      <c r="N40" s="112">
        <v>0</v>
      </c>
      <c r="O40" s="112">
        <v>0</v>
      </c>
      <c r="P40" s="58">
        <v>0</v>
      </c>
    </row>
    <row r="41" spans="2:16" x14ac:dyDescent="0.25">
      <c r="B41" s="111" t="s">
        <v>286</v>
      </c>
      <c r="C41" s="111" t="s">
        <v>322</v>
      </c>
      <c r="D41" s="112">
        <v>0</v>
      </c>
      <c r="E41" s="112">
        <v>0</v>
      </c>
      <c r="F41" s="112">
        <v>0</v>
      </c>
      <c r="G41" s="112">
        <v>0</v>
      </c>
      <c r="H41" s="112">
        <v>0</v>
      </c>
      <c r="I41" s="112">
        <v>0</v>
      </c>
      <c r="J41" s="112">
        <v>0</v>
      </c>
      <c r="K41" s="112">
        <v>0</v>
      </c>
      <c r="L41" s="112">
        <v>0</v>
      </c>
      <c r="M41" s="112">
        <v>0</v>
      </c>
      <c r="N41" s="112">
        <v>0</v>
      </c>
      <c r="O41" s="112">
        <v>0</v>
      </c>
      <c r="P41" s="58">
        <v>0</v>
      </c>
    </row>
    <row r="42" spans="2:16" x14ac:dyDescent="0.25">
      <c r="B42" s="111" t="s">
        <v>286</v>
      </c>
      <c r="C42" s="111" t="s">
        <v>323</v>
      </c>
      <c r="D42" s="112">
        <v>0</v>
      </c>
      <c r="E42" s="112">
        <v>0</v>
      </c>
      <c r="F42" s="112">
        <v>0</v>
      </c>
      <c r="G42" s="112">
        <v>0</v>
      </c>
      <c r="H42" s="112">
        <v>0</v>
      </c>
      <c r="I42" s="112">
        <v>0</v>
      </c>
      <c r="J42" s="112">
        <v>0</v>
      </c>
      <c r="K42" s="112">
        <v>0</v>
      </c>
      <c r="L42" s="112">
        <v>0</v>
      </c>
      <c r="M42" s="112">
        <v>0</v>
      </c>
      <c r="N42" s="112">
        <v>0</v>
      </c>
      <c r="O42" s="112">
        <v>0</v>
      </c>
      <c r="P42" s="58">
        <v>0</v>
      </c>
    </row>
    <row r="43" spans="2:16" x14ac:dyDescent="0.25">
      <c r="B43" s="111" t="s">
        <v>286</v>
      </c>
      <c r="C43" s="111" t="s">
        <v>324</v>
      </c>
      <c r="D43" s="112">
        <v>0</v>
      </c>
      <c r="E43" s="112">
        <v>0</v>
      </c>
      <c r="F43" s="112">
        <v>0</v>
      </c>
      <c r="G43" s="112">
        <v>0</v>
      </c>
      <c r="H43" s="112">
        <v>0</v>
      </c>
      <c r="I43" s="112">
        <v>0</v>
      </c>
      <c r="J43" s="112">
        <v>0</v>
      </c>
      <c r="K43" s="112">
        <v>0</v>
      </c>
      <c r="L43" s="112">
        <v>0</v>
      </c>
      <c r="M43" s="112">
        <v>0</v>
      </c>
      <c r="N43" s="112">
        <v>0</v>
      </c>
      <c r="O43" s="112">
        <v>0</v>
      </c>
      <c r="P43" s="58">
        <v>0</v>
      </c>
    </row>
    <row r="44" spans="2:16" x14ac:dyDescent="0.25">
      <c r="B44" s="111" t="s">
        <v>286</v>
      </c>
      <c r="C44" s="111" t="s">
        <v>325</v>
      </c>
      <c r="D44" s="112">
        <v>0</v>
      </c>
      <c r="E44" s="112">
        <v>0</v>
      </c>
      <c r="F44" s="112">
        <v>0</v>
      </c>
      <c r="G44" s="112">
        <v>0</v>
      </c>
      <c r="H44" s="112">
        <v>0</v>
      </c>
      <c r="I44" s="112">
        <v>0</v>
      </c>
      <c r="J44" s="112">
        <v>0</v>
      </c>
      <c r="K44" s="112">
        <v>0</v>
      </c>
      <c r="L44" s="112">
        <v>0</v>
      </c>
      <c r="M44" s="112">
        <v>0</v>
      </c>
      <c r="N44" s="112">
        <v>0</v>
      </c>
      <c r="O44" s="112">
        <v>0</v>
      </c>
      <c r="P44" s="58">
        <v>0</v>
      </c>
    </row>
    <row r="45" spans="2:16" x14ac:dyDescent="0.25">
      <c r="B45" s="111" t="s">
        <v>286</v>
      </c>
      <c r="C45" s="111" t="s">
        <v>326</v>
      </c>
      <c r="D45" s="112">
        <v>0</v>
      </c>
      <c r="E45" s="112">
        <v>0</v>
      </c>
      <c r="F45" s="112">
        <v>0</v>
      </c>
      <c r="G45" s="112">
        <v>0</v>
      </c>
      <c r="H45" s="112">
        <v>0</v>
      </c>
      <c r="I45" s="112">
        <v>0</v>
      </c>
      <c r="J45" s="112">
        <v>0</v>
      </c>
      <c r="K45" s="112">
        <v>0</v>
      </c>
      <c r="L45" s="112">
        <v>0</v>
      </c>
      <c r="M45" s="112">
        <v>0</v>
      </c>
      <c r="N45" s="112">
        <v>0</v>
      </c>
      <c r="O45" s="112">
        <v>0</v>
      </c>
      <c r="P45" s="58">
        <v>0</v>
      </c>
    </row>
    <row r="46" spans="2:16" x14ac:dyDescent="0.25">
      <c r="B46" s="111" t="s">
        <v>286</v>
      </c>
      <c r="C46" s="111" t="s">
        <v>327</v>
      </c>
      <c r="D46" s="112">
        <v>0</v>
      </c>
      <c r="E46" s="112">
        <v>0</v>
      </c>
      <c r="F46" s="112">
        <v>0</v>
      </c>
      <c r="G46" s="112">
        <v>0</v>
      </c>
      <c r="H46" s="112">
        <v>0</v>
      </c>
      <c r="I46" s="112">
        <v>0</v>
      </c>
      <c r="J46" s="112">
        <v>0</v>
      </c>
      <c r="K46" s="112">
        <v>0</v>
      </c>
      <c r="L46" s="112">
        <v>0</v>
      </c>
      <c r="M46" s="112">
        <v>0</v>
      </c>
      <c r="N46" s="112">
        <v>0</v>
      </c>
      <c r="O46" s="112">
        <v>0</v>
      </c>
      <c r="P46" s="58">
        <v>0</v>
      </c>
    </row>
    <row r="47" spans="2:16" x14ac:dyDescent="0.25">
      <c r="B47" s="111" t="s">
        <v>286</v>
      </c>
      <c r="C47" s="111" t="s">
        <v>328</v>
      </c>
      <c r="D47" s="112">
        <v>0</v>
      </c>
      <c r="E47" s="112">
        <v>0</v>
      </c>
      <c r="F47" s="112">
        <v>0</v>
      </c>
      <c r="G47" s="112">
        <v>0</v>
      </c>
      <c r="H47" s="112">
        <v>0</v>
      </c>
      <c r="I47" s="112">
        <v>0</v>
      </c>
      <c r="J47" s="112">
        <v>0</v>
      </c>
      <c r="K47" s="112">
        <v>0</v>
      </c>
      <c r="L47" s="112">
        <v>0</v>
      </c>
      <c r="M47" s="112">
        <v>0</v>
      </c>
      <c r="N47" s="112">
        <v>0</v>
      </c>
      <c r="O47" s="112">
        <v>0</v>
      </c>
      <c r="P47" s="58">
        <v>0</v>
      </c>
    </row>
    <row r="48" spans="2:16" x14ac:dyDescent="0.25">
      <c r="B48" s="111" t="s">
        <v>286</v>
      </c>
      <c r="C48" s="111" t="s">
        <v>329</v>
      </c>
      <c r="D48" s="112">
        <v>0</v>
      </c>
      <c r="E48" s="112">
        <v>0</v>
      </c>
      <c r="F48" s="112">
        <v>0</v>
      </c>
      <c r="G48" s="112">
        <v>0</v>
      </c>
      <c r="H48" s="112">
        <v>0</v>
      </c>
      <c r="I48" s="112">
        <v>0</v>
      </c>
      <c r="J48" s="112">
        <v>0</v>
      </c>
      <c r="K48" s="112">
        <v>0</v>
      </c>
      <c r="L48" s="112">
        <v>0</v>
      </c>
      <c r="M48" s="112">
        <v>0</v>
      </c>
      <c r="N48" s="112">
        <v>0</v>
      </c>
      <c r="O48" s="112">
        <v>0</v>
      </c>
      <c r="P48" s="58">
        <v>0</v>
      </c>
    </row>
    <row r="49" spans="2:16" x14ac:dyDescent="0.25">
      <c r="B49" s="111" t="s">
        <v>286</v>
      </c>
      <c r="C49" s="111" t="s">
        <v>330</v>
      </c>
      <c r="D49" s="112">
        <v>0</v>
      </c>
      <c r="E49" s="112">
        <v>0</v>
      </c>
      <c r="F49" s="112">
        <v>0</v>
      </c>
      <c r="G49" s="112">
        <v>0</v>
      </c>
      <c r="H49" s="112">
        <v>0</v>
      </c>
      <c r="I49" s="112">
        <v>0</v>
      </c>
      <c r="J49" s="112">
        <v>0</v>
      </c>
      <c r="K49" s="112">
        <v>0</v>
      </c>
      <c r="L49" s="112">
        <v>0</v>
      </c>
      <c r="M49" s="112">
        <v>0</v>
      </c>
      <c r="N49" s="112">
        <v>0</v>
      </c>
      <c r="O49" s="112">
        <v>0</v>
      </c>
      <c r="P49" s="58">
        <v>0</v>
      </c>
    </row>
    <row r="50" spans="2:16" x14ac:dyDescent="0.25">
      <c r="B50" s="111" t="s">
        <v>286</v>
      </c>
      <c r="C50" s="111" t="s">
        <v>331</v>
      </c>
      <c r="D50" s="112">
        <v>0</v>
      </c>
      <c r="E50" s="112">
        <v>0</v>
      </c>
      <c r="F50" s="112">
        <v>0</v>
      </c>
      <c r="G50" s="112">
        <v>0</v>
      </c>
      <c r="H50" s="112">
        <v>0</v>
      </c>
      <c r="I50" s="112">
        <v>0</v>
      </c>
      <c r="J50" s="112">
        <v>0</v>
      </c>
      <c r="K50" s="112">
        <v>0</v>
      </c>
      <c r="L50" s="112">
        <v>0</v>
      </c>
      <c r="M50" s="112">
        <v>0</v>
      </c>
      <c r="N50" s="112">
        <v>0</v>
      </c>
      <c r="O50" s="112">
        <v>0</v>
      </c>
      <c r="P50" s="58">
        <v>0</v>
      </c>
    </row>
    <row r="51" spans="2:16" x14ac:dyDescent="0.25">
      <c r="B51" s="111" t="s">
        <v>286</v>
      </c>
      <c r="C51" s="111" t="s">
        <v>332</v>
      </c>
      <c r="D51" s="112">
        <v>0</v>
      </c>
      <c r="E51" s="112">
        <v>0</v>
      </c>
      <c r="F51" s="112">
        <v>0</v>
      </c>
      <c r="G51" s="112">
        <v>0</v>
      </c>
      <c r="H51" s="112">
        <v>0</v>
      </c>
      <c r="I51" s="112">
        <v>0</v>
      </c>
      <c r="J51" s="112">
        <v>0</v>
      </c>
      <c r="K51" s="112">
        <v>0</v>
      </c>
      <c r="L51" s="112">
        <v>0</v>
      </c>
      <c r="M51" s="112">
        <v>0</v>
      </c>
      <c r="N51" s="112">
        <v>0</v>
      </c>
      <c r="O51" s="112">
        <v>0</v>
      </c>
      <c r="P51" s="58">
        <v>0</v>
      </c>
    </row>
    <row r="52" spans="2:16" x14ac:dyDescent="0.25">
      <c r="B52" s="111" t="s">
        <v>286</v>
      </c>
      <c r="C52" s="111" t="s">
        <v>333</v>
      </c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0</v>
      </c>
      <c r="O52" s="112">
        <v>0</v>
      </c>
      <c r="P52" s="58">
        <v>0</v>
      </c>
    </row>
    <row r="53" spans="2:16" x14ac:dyDescent="0.25">
      <c r="B53" s="111" t="s">
        <v>286</v>
      </c>
      <c r="C53" s="111" t="s">
        <v>334</v>
      </c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</v>
      </c>
      <c r="P53" s="58">
        <v>0</v>
      </c>
    </row>
    <row r="54" spans="2:16" x14ac:dyDescent="0.25">
      <c r="B54" s="111" t="s">
        <v>286</v>
      </c>
      <c r="C54" s="111" t="s">
        <v>335</v>
      </c>
      <c r="D54" s="112">
        <v>0</v>
      </c>
      <c r="E54" s="112">
        <v>0</v>
      </c>
      <c r="F54" s="112">
        <v>0</v>
      </c>
      <c r="G54" s="112">
        <v>0</v>
      </c>
      <c r="H54" s="112">
        <v>0</v>
      </c>
      <c r="I54" s="112">
        <v>0</v>
      </c>
      <c r="J54" s="112">
        <v>0</v>
      </c>
      <c r="K54" s="112">
        <v>0</v>
      </c>
      <c r="L54" s="112">
        <v>0</v>
      </c>
      <c r="M54" s="112">
        <v>0</v>
      </c>
      <c r="N54" s="112">
        <v>0</v>
      </c>
      <c r="O54" s="112">
        <v>0</v>
      </c>
      <c r="P54" s="58">
        <v>0</v>
      </c>
    </row>
    <row r="55" spans="2:16" x14ac:dyDescent="0.25">
      <c r="B55" s="111" t="s">
        <v>286</v>
      </c>
      <c r="C55" s="111" t="s">
        <v>336</v>
      </c>
      <c r="D55" s="112">
        <v>0</v>
      </c>
      <c r="E55" s="112">
        <v>0</v>
      </c>
      <c r="F55" s="112">
        <v>0</v>
      </c>
      <c r="G55" s="112">
        <v>0</v>
      </c>
      <c r="H55" s="112">
        <v>0</v>
      </c>
      <c r="I55" s="112">
        <v>0</v>
      </c>
      <c r="J55" s="112">
        <v>0</v>
      </c>
      <c r="K55" s="112">
        <v>0</v>
      </c>
      <c r="L55" s="112">
        <v>0</v>
      </c>
      <c r="M55" s="112">
        <v>0</v>
      </c>
      <c r="N55" s="112">
        <v>0</v>
      </c>
      <c r="O55" s="112">
        <v>0</v>
      </c>
      <c r="P55" s="58">
        <v>0</v>
      </c>
    </row>
    <row r="56" spans="2:16" x14ac:dyDescent="0.25">
      <c r="B56" s="111" t="s">
        <v>286</v>
      </c>
      <c r="C56" s="111" t="s">
        <v>337</v>
      </c>
      <c r="D56" s="112">
        <v>0</v>
      </c>
      <c r="E56" s="112">
        <v>0</v>
      </c>
      <c r="F56" s="112">
        <v>0</v>
      </c>
      <c r="G56" s="112">
        <v>0</v>
      </c>
      <c r="H56" s="112">
        <v>0</v>
      </c>
      <c r="I56" s="112">
        <v>0</v>
      </c>
      <c r="J56" s="112">
        <v>0</v>
      </c>
      <c r="K56" s="112">
        <v>0</v>
      </c>
      <c r="L56" s="112">
        <v>0</v>
      </c>
      <c r="M56" s="112">
        <v>0</v>
      </c>
      <c r="N56" s="112">
        <v>0</v>
      </c>
      <c r="O56" s="112">
        <v>0</v>
      </c>
      <c r="P56" s="58">
        <v>0</v>
      </c>
    </row>
    <row r="57" spans="2:16" x14ac:dyDescent="0.25">
      <c r="B57" s="111" t="s">
        <v>286</v>
      </c>
      <c r="C57" s="111" t="s">
        <v>338</v>
      </c>
      <c r="D57" s="112">
        <v>0</v>
      </c>
      <c r="E57" s="112">
        <v>0</v>
      </c>
      <c r="F57" s="112">
        <v>0</v>
      </c>
      <c r="G57" s="112">
        <v>0</v>
      </c>
      <c r="H57" s="112">
        <v>0</v>
      </c>
      <c r="I57" s="112">
        <v>0</v>
      </c>
      <c r="J57" s="112">
        <v>0</v>
      </c>
      <c r="K57" s="112">
        <v>0</v>
      </c>
      <c r="L57" s="112">
        <v>0</v>
      </c>
      <c r="M57" s="112">
        <v>0</v>
      </c>
      <c r="N57" s="112">
        <v>0</v>
      </c>
      <c r="O57" s="112">
        <v>0</v>
      </c>
      <c r="P57" s="58">
        <v>0</v>
      </c>
    </row>
    <row r="58" spans="2:16" x14ac:dyDescent="0.25">
      <c r="B58" s="111" t="s">
        <v>286</v>
      </c>
      <c r="C58" s="111" t="s">
        <v>339</v>
      </c>
      <c r="D58" s="112">
        <v>0</v>
      </c>
      <c r="E58" s="112">
        <v>0</v>
      </c>
      <c r="F58" s="112">
        <v>0</v>
      </c>
      <c r="G58" s="112">
        <v>0</v>
      </c>
      <c r="H58" s="112">
        <v>0</v>
      </c>
      <c r="I58" s="112">
        <v>0</v>
      </c>
      <c r="J58" s="112">
        <v>0</v>
      </c>
      <c r="K58" s="112">
        <v>0</v>
      </c>
      <c r="L58" s="112">
        <v>0</v>
      </c>
      <c r="M58" s="112">
        <v>0</v>
      </c>
      <c r="N58" s="112">
        <v>0</v>
      </c>
      <c r="O58" s="112">
        <v>0</v>
      </c>
      <c r="P58" s="58">
        <v>0</v>
      </c>
    </row>
    <row r="59" spans="2:16" x14ac:dyDescent="0.25">
      <c r="B59" s="111" t="s">
        <v>286</v>
      </c>
      <c r="C59" s="111" t="s">
        <v>340</v>
      </c>
      <c r="D59" s="112">
        <v>0</v>
      </c>
      <c r="E59" s="112">
        <v>0</v>
      </c>
      <c r="F59" s="112">
        <v>0</v>
      </c>
      <c r="G59" s="112">
        <v>0</v>
      </c>
      <c r="H59" s="112">
        <v>0</v>
      </c>
      <c r="I59" s="112">
        <v>0</v>
      </c>
      <c r="J59" s="112">
        <v>0</v>
      </c>
      <c r="K59" s="112">
        <v>0</v>
      </c>
      <c r="L59" s="112">
        <v>0</v>
      </c>
      <c r="M59" s="112">
        <v>0</v>
      </c>
      <c r="N59" s="112">
        <v>0</v>
      </c>
      <c r="O59" s="112">
        <v>0</v>
      </c>
      <c r="P59" s="58">
        <v>0</v>
      </c>
    </row>
    <row r="60" spans="2:16" x14ac:dyDescent="0.25">
      <c r="B60" s="111" t="s">
        <v>286</v>
      </c>
      <c r="C60" s="111" t="s">
        <v>341</v>
      </c>
      <c r="D60" s="112">
        <v>0</v>
      </c>
      <c r="E60" s="112">
        <v>0</v>
      </c>
      <c r="F60" s="112">
        <v>0</v>
      </c>
      <c r="G60" s="112">
        <v>0</v>
      </c>
      <c r="H60" s="112">
        <v>0</v>
      </c>
      <c r="I60" s="112">
        <v>0</v>
      </c>
      <c r="J60" s="112">
        <v>0</v>
      </c>
      <c r="K60" s="112">
        <v>0</v>
      </c>
      <c r="L60" s="112">
        <v>0</v>
      </c>
      <c r="M60" s="112">
        <v>0</v>
      </c>
      <c r="N60" s="112">
        <v>0</v>
      </c>
      <c r="O60" s="112">
        <v>0</v>
      </c>
      <c r="P60" s="58">
        <v>0</v>
      </c>
    </row>
    <row r="61" spans="2:16" x14ac:dyDescent="0.25">
      <c r="B61" s="111" t="s">
        <v>286</v>
      </c>
      <c r="C61" s="111" t="s">
        <v>342</v>
      </c>
      <c r="D61" s="112">
        <v>0</v>
      </c>
      <c r="E61" s="112">
        <v>0</v>
      </c>
      <c r="F61" s="112">
        <v>0</v>
      </c>
      <c r="G61" s="112">
        <v>0</v>
      </c>
      <c r="H61" s="112">
        <v>0</v>
      </c>
      <c r="I61" s="112">
        <v>0</v>
      </c>
      <c r="J61" s="112">
        <v>0</v>
      </c>
      <c r="K61" s="112">
        <v>0</v>
      </c>
      <c r="L61" s="112">
        <v>0</v>
      </c>
      <c r="M61" s="112">
        <v>0</v>
      </c>
      <c r="N61" s="112">
        <v>0</v>
      </c>
      <c r="O61" s="112">
        <v>0</v>
      </c>
      <c r="P61" s="58">
        <v>0</v>
      </c>
    </row>
    <row r="62" spans="2:16" x14ac:dyDescent="0.25">
      <c r="B62" s="111" t="s">
        <v>286</v>
      </c>
      <c r="C62" s="111" t="s">
        <v>343</v>
      </c>
      <c r="D62" s="112">
        <v>0</v>
      </c>
      <c r="E62" s="112">
        <v>0</v>
      </c>
      <c r="F62" s="112">
        <v>0</v>
      </c>
      <c r="G62" s="112">
        <v>0</v>
      </c>
      <c r="H62" s="112">
        <v>0</v>
      </c>
      <c r="I62" s="112">
        <v>0</v>
      </c>
      <c r="J62" s="112">
        <v>0</v>
      </c>
      <c r="K62" s="112">
        <v>0</v>
      </c>
      <c r="L62" s="112">
        <v>0</v>
      </c>
      <c r="M62" s="112">
        <v>0</v>
      </c>
      <c r="N62" s="112">
        <v>0</v>
      </c>
      <c r="O62" s="112">
        <v>0</v>
      </c>
      <c r="P62" s="58">
        <v>0</v>
      </c>
    </row>
    <row r="63" spans="2:16" x14ac:dyDescent="0.25">
      <c r="B63" s="111" t="s">
        <v>286</v>
      </c>
      <c r="C63" s="111" t="s">
        <v>344</v>
      </c>
      <c r="D63" s="112">
        <v>0</v>
      </c>
      <c r="E63" s="112">
        <v>0</v>
      </c>
      <c r="F63" s="112">
        <v>0</v>
      </c>
      <c r="G63" s="112">
        <v>0</v>
      </c>
      <c r="H63" s="112">
        <v>0</v>
      </c>
      <c r="I63" s="112">
        <v>0</v>
      </c>
      <c r="J63" s="112">
        <v>0</v>
      </c>
      <c r="K63" s="112">
        <v>0</v>
      </c>
      <c r="L63" s="112">
        <v>0</v>
      </c>
      <c r="M63" s="112">
        <v>0</v>
      </c>
      <c r="N63" s="112">
        <v>0</v>
      </c>
      <c r="O63" s="112">
        <v>0</v>
      </c>
      <c r="P63" s="58">
        <v>0</v>
      </c>
    </row>
    <row r="64" spans="2:16" x14ac:dyDescent="0.25">
      <c r="B64" s="111" t="s">
        <v>286</v>
      </c>
      <c r="C64" s="111" t="s">
        <v>345</v>
      </c>
      <c r="D64" s="112">
        <v>0</v>
      </c>
      <c r="E64" s="112">
        <v>0</v>
      </c>
      <c r="F64" s="112">
        <v>0</v>
      </c>
      <c r="G64" s="112">
        <v>0</v>
      </c>
      <c r="H64" s="112">
        <v>0</v>
      </c>
      <c r="I64" s="112">
        <v>0</v>
      </c>
      <c r="J64" s="112">
        <v>0</v>
      </c>
      <c r="K64" s="112">
        <v>0</v>
      </c>
      <c r="L64" s="112">
        <v>0</v>
      </c>
      <c r="M64" s="112">
        <v>0</v>
      </c>
      <c r="N64" s="112">
        <v>0</v>
      </c>
      <c r="O64" s="112">
        <v>0</v>
      </c>
      <c r="P64" s="58">
        <v>0</v>
      </c>
    </row>
    <row r="65" spans="2:16" x14ac:dyDescent="0.25">
      <c r="B65" s="111" t="s">
        <v>286</v>
      </c>
      <c r="C65" s="111" t="s">
        <v>346</v>
      </c>
      <c r="D65" s="112">
        <v>0</v>
      </c>
      <c r="E65" s="112">
        <v>0</v>
      </c>
      <c r="F65" s="112">
        <v>0</v>
      </c>
      <c r="G65" s="112">
        <v>0</v>
      </c>
      <c r="H65" s="112">
        <v>0</v>
      </c>
      <c r="I65" s="112">
        <v>0</v>
      </c>
      <c r="J65" s="112">
        <v>0</v>
      </c>
      <c r="K65" s="112">
        <v>0</v>
      </c>
      <c r="L65" s="112">
        <v>0</v>
      </c>
      <c r="M65" s="112">
        <v>0</v>
      </c>
      <c r="N65" s="112">
        <v>0</v>
      </c>
      <c r="O65" s="112">
        <v>0</v>
      </c>
      <c r="P65" s="58">
        <v>0</v>
      </c>
    </row>
    <row r="66" spans="2:16" x14ac:dyDescent="0.25">
      <c r="B66" s="111" t="s">
        <v>286</v>
      </c>
      <c r="C66" s="111" t="s">
        <v>347</v>
      </c>
      <c r="D66" s="112">
        <v>0</v>
      </c>
      <c r="E66" s="112">
        <v>0</v>
      </c>
      <c r="F66" s="112">
        <v>0</v>
      </c>
      <c r="G66" s="112">
        <v>0</v>
      </c>
      <c r="H66" s="112">
        <v>0</v>
      </c>
      <c r="I66" s="112">
        <v>0</v>
      </c>
      <c r="J66" s="112">
        <v>0</v>
      </c>
      <c r="K66" s="112">
        <v>0</v>
      </c>
      <c r="L66" s="112">
        <v>0</v>
      </c>
      <c r="M66" s="112">
        <v>0</v>
      </c>
      <c r="N66" s="112">
        <v>0</v>
      </c>
      <c r="O66" s="112">
        <v>0</v>
      </c>
      <c r="P66" s="58">
        <v>0</v>
      </c>
    </row>
    <row r="67" spans="2:16" x14ac:dyDescent="0.25">
      <c r="B67" s="111" t="s">
        <v>286</v>
      </c>
      <c r="C67" s="111" t="s">
        <v>348</v>
      </c>
      <c r="D67" s="112">
        <v>0</v>
      </c>
      <c r="E67" s="112">
        <v>0</v>
      </c>
      <c r="F67" s="112">
        <v>0</v>
      </c>
      <c r="G67" s="112">
        <v>0</v>
      </c>
      <c r="H67" s="112">
        <v>0</v>
      </c>
      <c r="I67" s="112">
        <v>0</v>
      </c>
      <c r="J67" s="112">
        <v>0</v>
      </c>
      <c r="K67" s="112">
        <v>0</v>
      </c>
      <c r="L67" s="112">
        <v>0</v>
      </c>
      <c r="M67" s="112">
        <v>0</v>
      </c>
      <c r="N67" s="112">
        <v>0</v>
      </c>
      <c r="O67" s="112">
        <v>0</v>
      </c>
      <c r="P67" s="58">
        <v>0</v>
      </c>
    </row>
    <row r="68" spans="2:16" x14ac:dyDescent="0.25">
      <c r="B68" s="111" t="s">
        <v>286</v>
      </c>
      <c r="C68" s="111" t="s">
        <v>349</v>
      </c>
      <c r="D68" s="112">
        <v>0</v>
      </c>
      <c r="E68" s="112">
        <v>0</v>
      </c>
      <c r="F68" s="112">
        <v>0</v>
      </c>
      <c r="G68" s="112">
        <v>0</v>
      </c>
      <c r="H68" s="112">
        <v>0</v>
      </c>
      <c r="I68" s="112">
        <v>0</v>
      </c>
      <c r="J68" s="112">
        <v>0</v>
      </c>
      <c r="K68" s="112">
        <v>0</v>
      </c>
      <c r="L68" s="112">
        <v>0</v>
      </c>
      <c r="M68" s="112">
        <v>0</v>
      </c>
      <c r="N68" s="112">
        <v>0</v>
      </c>
      <c r="O68" s="112">
        <v>0</v>
      </c>
      <c r="P68" s="58">
        <v>0</v>
      </c>
    </row>
    <row r="69" spans="2:16" x14ac:dyDescent="0.25">
      <c r="B69" s="111" t="s">
        <v>286</v>
      </c>
      <c r="C69" s="111" t="s">
        <v>350</v>
      </c>
      <c r="D69" s="112">
        <v>0</v>
      </c>
      <c r="E69" s="112">
        <v>0</v>
      </c>
      <c r="F69" s="112">
        <v>0</v>
      </c>
      <c r="G69" s="112">
        <v>0</v>
      </c>
      <c r="H69" s="112">
        <v>0</v>
      </c>
      <c r="I69" s="112">
        <v>0</v>
      </c>
      <c r="J69" s="112">
        <v>0</v>
      </c>
      <c r="K69" s="112">
        <v>0</v>
      </c>
      <c r="L69" s="112">
        <v>0</v>
      </c>
      <c r="M69" s="112">
        <v>0</v>
      </c>
      <c r="N69" s="112">
        <v>0</v>
      </c>
      <c r="O69" s="112">
        <v>0</v>
      </c>
      <c r="P69" s="58">
        <v>0</v>
      </c>
    </row>
    <row r="70" spans="2:16" x14ac:dyDescent="0.25">
      <c r="B70" s="111" t="s">
        <v>286</v>
      </c>
      <c r="C70" s="111" t="s">
        <v>351</v>
      </c>
      <c r="D70" s="112">
        <v>0</v>
      </c>
      <c r="E70" s="112">
        <v>0</v>
      </c>
      <c r="F70" s="112">
        <v>0</v>
      </c>
      <c r="G70" s="112">
        <v>0</v>
      </c>
      <c r="H70" s="112">
        <v>0</v>
      </c>
      <c r="I70" s="112">
        <v>0</v>
      </c>
      <c r="J70" s="112">
        <v>0</v>
      </c>
      <c r="K70" s="112">
        <v>0</v>
      </c>
      <c r="L70" s="112">
        <v>0</v>
      </c>
      <c r="M70" s="112">
        <v>0</v>
      </c>
      <c r="N70" s="112">
        <v>0</v>
      </c>
      <c r="O70" s="112">
        <v>0</v>
      </c>
      <c r="P70" s="58">
        <v>0</v>
      </c>
    </row>
    <row r="71" spans="2:16" x14ac:dyDescent="0.25">
      <c r="B71" s="111" t="s">
        <v>286</v>
      </c>
      <c r="C71" s="111" t="s">
        <v>352</v>
      </c>
      <c r="D71" s="112">
        <v>0</v>
      </c>
      <c r="E71" s="112">
        <v>0</v>
      </c>
      <c r="F71" s="112">
        <v>0</v>
      </c>
      <c r="G71" s="112">
        <v>0</v>
      </c>
      <c r="H71" s="112">
        <v>0</v>
      </c>
      <c r="I71" s="112">
        <v>0</v>
      </c>
      <c r="J71" s="112">
        <v>0</v>
      </c>
      <c r="K71" s="112">
        <v>0</v>
      </c>
      <c r="L71" s="112">
        <v>0</v>
      </c>
      <c r="M71" s="112">
        <v>0</v>
      </c>
      <c r="N71" s="112">
        <v>0</v>
      </c>
      <c r="O71" s="112">
        <v>0</v>
      </c>
      <c r="P71" s="58">
        <v>0</v>
      </c>
    </row>
    <row r="72" spans="2:16" x14ac:dyDescent="0.25">
      <c r="B72" s="111" t="s">
        <v>286</v>
      </c>
      <c r="C72" s="111" t="s">
        <v>353</v>
      </c>
      <c r="D72" s="112">
        <v>0</v>
      </c>
      <c r="E72" s="112">
        <v>0</v>
      </c>
      <c r="F72" s="112">
        <v>0</v>
      </c>
      <c r="G72" s="112">
        <v>0</v>
      </c>
      <c r="H72" s="112">
        <v>0</v>
      </c>
      <c r="I72" s="112">
        <v>0</v>
      </c>
      <c r="J72" s="112">
        <v>0</v>
      </c>
      <c r="K72" s="112">
        <v>0</v>
      </c>
      <c r="L72" s="112">
        <v>0</v>
      </c>
      <c r="M72" s="112">
        <v>0</v>
      </c>
      <c r="N72" s="112">
        <v>0</v>
      </c>
      <c r="O72" s="112">
        <v>0</v>
      </c>
      <c r="P72" s="58">
        <v>0</v>
      </c>
    </row>
    <row r="73" spans="2:16" x14ac:dyDescent="0.25">
      <c r="B73" s="111" t="s">
        <v>286</v>
      </c>
      <c r="C73" s="111" t="s">
        <v>354</v>
      </c>
      <c r="D73" s="112">
        <v>0</v>
      </c>
      <c r="E73" s="112">
        <v>0</v>
      </c>
      <c r="F73" s="112">
        <v>0</v>
      </c>
      <c r="G73" s="112">
        <v>0</v>
      </c>
      <c r="H73" s="112">
        <v>0</v>
      </c>
      <c r="I73" s="112">
        <v>0</v>
      </c>
      <c r="J73" s="112">
        <v>0</v>
      </c>
      <c r="K73" s="112">
        <v>0</v>
      </c>
      <c r="L73" s="112">
        <v>0</v>
      </c>
      <c r="M73" s="112">
        <v>0</v>
      </c>
      <c r="N73" s="112">
        <v>0</v>
      </c>
      <c r="O73" s="112">
        <v>0</v>
      </c>
      <c r="P73" s="58">
        <v>0</v>
      </c>
    </row>
    <row r="74" spans="2:16" x14ac:dyDescent="0.25">
      <c r="B74" s="111" t="s">
        <v>286</v>
      </c>
      <c r="C74" s="111" t="s">
        <v>355</v>
      </c>
      <c r="D74" s="112">
        <v>0</v>
      </c>
      <c r="E74" s="112">
        <v>0</v>
      </c>
      <c r="F74" s="112">
        <v>0</v>
      </c>
      <c r="G74" s="112">
        <v>0</v>
      </c>
      <c r="H74" s="112">
        <v>0</v>
      </c>
      <c r="I74" s="112">
        <v>0</v>
      </c>
      <c r="J74" s="112">
        <v>0</v>
      </c>
      <c r="K74" s="112">
        <v>0</v>
      </c>
      <c r="L74" s="112">
        <v>0</v>
      </c>
      <c r="M74" s="112">
        <v>0</v>
      </c>
      <c r="N74" s="112">
        <v>0</v>
      </c>
      <c r="O74" s="112">
        <v>0</v>
      </c>
      <c r="P74" s="58">
        <v>0</v>
      </c>
    </row>
    <row r="75" spans="2:16" x14ac:dyDescent="0.25">
      <c r="B75" s="111" t="s">
        <v>286</v>
      </c>
      <c r="C75" s="111" t="s">
        <v>356</v>
      </c>
      <c r="D75" s="112">
        <v>0</v>
      </c>
      <c r="E75" s="112">
        <v>0</v>
      </c>
      <c r="F75" s="112">
        <v>0</v>
      </c>
      <c r="G75" s="112">
        <v>0</v>
      </c>
      <c r="H75" s="112">
        <v>0</v>
      </c>
      <c r="I75" s="112">
        <v>0</v>
      </c>
      <c r="J75" s="112">
        <v>0</v>
      </c>
      <c r="K75" s="112">
        <v>0</v>
      </c>
      <c r="L75" s="112">
        <v>0</v>
      </c>
      <c r="M75" s="112">
        <v>0</v>
      </c>
      <c r="N75" s="112">
        <v>0</v>
      </c>
      <c r="O75" s="112">
        <v>0</v>
      </c>
      <c r="P75" s="58">
        <v>0</v>
      </c>
    </row>
    <row r="76" spans="2:16" x14ac:dyDescent="0.25">
      <c r="B76" s="111" t="s">
        <v>286</v>
      </c>
      <c r="C76" s="111" t="s">
        <v>357</v>
      </c>
      <c r="D76" s="112">
        <v>0</v>
      </c>
      <c r="E76" s="112">
        <v>0</v>
      </c>
      <c r="F76" s="112">
        <v>0</v>
      </c>
      <c r="G76" s="112">
        <v>0</v>
      </c>
      <c r="H76" s="112">
        <v>0</v>
      </c>
      <c r="I76" s="112">
        <v>0</v>
      </c>
      <c r="J76" s="112">
        <v>0</v>
      </c>
      <c r="K76" s="112">
        <v>0</v>
      </c>
      <c r="L76" s="112">
        <v>0</v>
      </c>
      <c r="M76" s="112">
        <v>0</v>
      </c>
      <c r="N76" s="112">
        <v>0</v>
      </c>
      <c r="O76" s="112">
        <v>0</v>
      </c>
      <c r="P76" s="58">
        <v>0</v>
      </c>
    </row>
    <row r="77" spans="2:16" x14ac:dyDescent="0.25">
      <c r="B77" s="111" t="s">
        <v>286</v>
      </c>
      <c r="C77" s="111" t="s">
        <v>358</v>
      </c>
      <c r="D77" s="112">
        <v>0</v>
      </c>
      <c r="E77" s="112">
        <v>0</v>
      </c>
      <c r="F77" s="112">
        <v>0</v>
      </c>
      <c r="G77" s="112">
        <v>0</v>
      </c>
      <c r="H77" s="112">
        <v>0</v>
      </c>
      <c r="I77" s="112">
        <v>0</v>
      </c>
      <c r="J77" s="112">
        <v>0</v>
      </c>
      <c r="K77" s="112">
        <v>0</v>
      </c>
      <c r="L77" s="112">
        <v>0</v>
      </c>
      <c r="M77" s="112">
        <v>0</v>
      </c>
      <c r="N77" s="112">
        <v>0</v>
      </c>
      <c r="O77" s="112">
        <v>0</v>
      </c>
      <c r="P77" s="58">
        <v>0</v>
      </c>
    </row>
    <row r="78" spans="2:16" x14ac:dyDescent="0.25">
      <c r="B78" s="111" t="s">
        <v>286</v>
      </c>
      <c r="C78" s="111" t="s">
        <v>359</v>
      </c>
      <c r="D78" s="112">
        <v>0</v>
      </c>
      <c r="E78" s="112">
        <v>0</v>
      </c>
      <c r="F78" s="112">
        <v>0</v>
      </c>
      <c r="G78" s="112">
        <v>0</v>
      </c>
      <c r="H78" s="112">
        <v>0</v>
      </c>
      <c r="I78" s="112">
        <v>0</v>
      </c>
      <c r="J78" s="112">
        <v>0</v>
      </c>
      <c r="K78" s="112">
        <v>0</v>
      </c>
      <c r="L78" s="112">
        <v>0</v>
      </c>
      <c r="M78" s="112">
        <v>0</v>
      </c>
      <c r="N78" s="112">
        <v>0</v>
      </c>
      <c r="O78" s="112">
        <v>0</v>
      </c>
      <c r="P78" s="58">
        <v>0</v>
      </c>
    </row>
    <row r="79" spans="2:16" x14ac:dyDescent="0.25">
      <c r="B79" s="111" t="s">
        <v>286</v>
      </c>
      <c r="C79" s="111" t="s">
        <v>360</v>
      </c>
      <c r="D79" s="112">
        <v>0</v>
      </c>
      <c r="E79" s="112">
        <v>0</v>
      </c>
      <c r="F79" s="112">
        <v>0</v>
      </c>
      <c r="G79" s="112">
        <v>0</v>
      </c>
      <c r="H79" s="112">
        <v>0</v>
      </c>
      <c r="I79" s="112">
        <v>0</v>
      </c>
      <c r="J79" s="112">
        <v>0</v>
      </c>
      <c r="K79" s="112">
        <v>0</v>
      </c>
      <c r="L79" s="112">
        <v>0</v>
      </c>
      <c r="M79" s="112">
        <v>0</v>
      </c>
      <c r="N79" s="112">
        <v>0</v>
      </c>
      <c r="O79" s="112">
        <v>0</v>
      </c>
      <c r="P79" s="58">
        <v>0</v>
      </c>
    </row>
    <row r="80" spans="2:16" x14ac:dyDescent="0.25">
      <c r="B80" s="111" t="s">
        <v>286</v>
      </c>
      <c r="C80" s="111" t="s">
        <v>361</v>
      </c>
      <c r="D80" s="112">
        <v>0</v>
      </c>
      <c r="E80" s="112">
        <v>0</v>
      </c>
      <c r="F80" s="112">
        <v>0</v>
      </c>
      <c r="G80" s="112">
        <v>0</v>
      </c>
      <c r="H80" s="112">
        <v>0</v>
      </c>
      <c r="I80" s="112">
        <v>0</v>
      </c>
      <c r="J80" s="112">
        <v>0</v>
      </c>
      <c r="K80" s="112">
        <v>0</v>
      </c>
      <c r="L80" s="112">
        <v>0</v>
      </c>
      <c r="M80" s="112">
        <v>0</v>
      </c>
      <c r="N80" s="112">
        <v>0</v>
      </c>
      <c r="O80" s="112">
        <v>0</v>
      </c>
      <c r="P80" s="58">
        <v>0</v>
      </c>
    </row>
    <row r="81" spans="2:16" x14ac:dyDescent="0.25">
      <c r="B81" s="111" t="s">
        <v>286</v>
      </c>
      <c r="C81" s="111" t="s">
        <v>362</v>
      </c>
      <c r="D81" s="112">
        <v>0</v>
      </c>
      <c r="E81" s="112">
        <v>0</v>
      </c>
      <c r="F81" s="112">
        <v>0</v>
      </c>
      <c r="G81" s="112">
        <v>0</v>
      </c>
      <c r="H81" s="112">
        <v>0</v>
      </c>
      <c r="I81" s="112">
        <v>0</v>
      </c>
      <c r="J81" s="112">
        <v>0</v>
      </c>
      <c r="K81" s="112">
        <v>0</v>
      </c>
      <c r="L81" s="112">
        <v>0</v>
      </c>
      <c r="M81" s="112">
        <v>0</v>
      </c>
      <c r="N81" s="112">
        <v>0</v>
      </c>
      <c r="O81" s="112">
        <v>0</v>
      </c>
      <c r="P81" s="58">
        <v>0</v>
      </c>
    </row>
    <row r="82" spans="2:16" x14ac:dyDescent="0.25">
      <c r="B82" s="111" t="s">
        <v>286</v>
      </c>
      <c r="C82" s="111" t="s">
        <v>363</v>
      </c>
      <c r="D82" s="112">
        <v>0</v>
      </c>
      <c r="E82" s="112">
        <v>0</v>
      </c>
      <c r="F82" s="112">
        <v>0</v>
      </c>
      <c r="G82" s="112">
        <v>0</v>
      </c>
      <c r="H82" s="112">
        <v>0</v>
      </c>
      <c r="I82" s="112">
        <v>0</v>
      </c>
      <c r="J82" s="112">
        <v>0</v>
      </c>
      <c r="K82" s="112">
        <v>0</v>
      </c>
      <c r="L82" s="112">
        <v>0</v>
      </c>
      <c r="M82" s="112">
        <v>0</v>
      </c>
      <c r="N82" s="112">
        <v>0</v>
      </c>
      <c r="O82" s="112">
        <v>0</v>
      </c>
      <c r="P82" s="58">
        <v>0</v>
      </c>
    </row>
    <row r="83" spans="2:16" x14ac:dyDescent="0.25">
      <c r="B83" s="111" t="s">
        <v>286</v>
      </c>
      <c r="C83" s="111" t="s">
        <v>364</v>
      </c>
      <c r="D83" s="112">
        <v>0</v>
      </c>
      <c r="E83" s="112">
        <v>0</v>
      </c>
      <c r="F83" s="112">
        <v>0</v>
      </c>
      <c r="G83" s="112">
        <v>0</v>
      </c>
      <c r="H83" s="112">
        <v>0</v>
      </c>
      <c r="I83" s="112">
        <v>0</v>
      </c>
      <c r="J83" s="112">
        <v>0</v>
      </c>
      <c r="K83" s="112">
        <v>0</v>
      </c>
      <c r="L83" s="112">
        <v>0</v>
      </c>
      <c r="M83" s="112">
        <v>0</v>
      </c>
      <c r="N83" s="112">
        <v>0</v>
      </c>
      <c r="O83" s="112">
        <v>0</v>
      </c>
      <c r="P83" s="58">
        <v>0</v>
      </c>
    </row>
    <row r="84" spans="2:16" x14ac:dyDescent="0.25">
      <c r="B84" s="111" t="s">
        <v>286</v>
      </c>
      <c r="C84" s="111" t="s">
        <v>365</v>
      </c>
      <c r="D84" s="112">
        <v>0</v>
      </c>
      <c r="E84" s="112">
        <v>0</v>
      </c>
      <c r="F84" s="112">
        <v>0</v>
      </c>
      <c r="G84" s="112">
        <v>0</v>
      </c>
      <c r="H84" s="112">
        <v>0</v>
      </c>
      <c r="I84" s="112">
        <v>0</v>
      </c>
      <c r="J84" s="112">
        <v>0</v>
      </c>
      <c r="K84" s="112">
        <v>0</v>
      </c>
      <c r="L84" s="112">
        <v>0</v>
      </c>
      <c r="M84" s="112">
        <v>0</v>
      </c>
      <c r="N84" s="112">
        <v>0</v>
      </c>
      <c r="O84" s="112">
        <v>0</v>
      </c>
      <c r="P84" s="58">
        <v>0</v>
      </c>
    </row>
    <row r="85" spans="2:16" x14ac:dyDescent="0.25">
      <c r="B85" s="111" t="s">
        <v>286</v>
      </c>
      <c r="C85" s="111" t="s">
        <v>366</v>
      </c>
      <c r="D85" s="112">
        <v>0</v>
      </c>
      <c r="E85" s="112">
        <v>0</v>
      </c>
      <c r="F85" s="112">
        <v>0</v>
      </c>
      <c r="G85" s="112">
        <v>0</v>
      </c>
      <c r="H85" s="112">
        <v>0</v>
      </c>
      <c r="I85" s="112">
        <v>0</v>
      </c>
      <c r="J85" s="112">
        <v>0</v>
      </c>
      <c r="K85" s="112">
        <v>0</v>
      </c>
      <c r="L85" s="112">
        <v>0</v>
      </c>
      <c r="M85" s="112">
        <v>0</v>
      </c>
      <c r="N85" s="112">
        <v>0</v>
      </c>
      <c r="O85" s="112">
        <v>0</v>
      </c>
      <c r="P85" s="58">
        <v>0</v>
      </c>
    </row>
    <row r="86" spans="2:16" x14ac:dyDescent="0.25">
      <c r="B86" s="111" t="s">
        <v>286</v>
      </c>
      <c r="C86" s="111" t="s">
        <v>367</v>
      </c>
      <c r="D86" s="112">
        <v>0</v>
      </c>
      <c r="E86" s="112">
        <v>0</v>
      </c>
      <c r="F86" s="112">
        <v>0</v>
      </c>
      <c r="G86" s="112">
        <v>0</v>
      </c>
      <c r="H86" s="112">
        <v>0</v>
      </c>
      <c r="I86" s="112">
        <v>0</v>
      </c>
      <c r="J86" s="112">
        <v>0</v>
      </c>
      <c r="K86" s="112">
        <v>0</v>
      </c>
      <c r="L86" s="112">
        <v>0</v>
      </c>
      <c r="M86" s="112">
        <v>0</v>
      </c>
      <c r="N86" s="112">
        <v>0</v>
      </c>
      <c r="O86" s="112">
        <v>0</v>
      </c>
      <c r="P86" s="58">
        <v>0</v>
      </c>
    </row>
    <row r="87" spans="2:16" x14ac:dyDescent="0.25">
      <c r="B87" s="111" t="s">
        <v>286</v>
      </c>
      <c r="C87" s="111" t="s">
        <v>368</v>
      </c>
      <c r="D87" s="112">
        <v>0</v>
      </c>
      <c r="E87" s="112">
        <v>0</v>
      </c>
      <c r="F87" s="112">
        <v>0</v>
      </c>
      <c r="G87" s="112">
        <v>0</v>
      </c>
      <c r="H87" s="112">
        <v>0</v>
      </c>
      <c r="I87" s="112">
        <v>0</v>
      </c>
      <c r="J87" s="112">
        <v>0</v>
      </c>
      <c r="K87" s="112">
        <v>0</v>
      </c>
      <c r="L87" s="112">
        <v>0</v>
      </c>
      <c r="M87" s="112">
        <v>0</v>
      </c>
      <c r="N87" s="112">
        <v>0</v>
      </c>
      <c r="O87" s="112">
        <v>0</v>
      </c>
      <c r="P87" s="58">
        <v>0</v>
      </c>
    </row>
    <row r="88" spans="2:16" x14ac:dyDescent="0.25">
      <c r="B88" s="111" t="s">
        <v>286</v>
      </c>
      <c r="C88" s="111" t="s">
        <v>369</v>
      </c>
      <c r="D88" s="112">
        <v>0</v>
      </c>
      <c r="E88" s="112">
        <v>0</v>
      </c>
      <c r="F88" s="112">
        <v>0</v>
      </c>
      <c r="G88" s="112">
        <v>0</v>
      </c>
      <c r="H88" s="112">
        <v>0</v>
      </c>
      <c r="I88" s="112">
        <v>0</v>
      </c>
      <c r="J88" s="112">
        <v>0</v>
      </c>
      <c r="K88" s="112">
        <v>0</v>
      </c>
      <c r="L88" s="112">
        <v>0</v>
      </c>
      <c r="M88" s="112">
        <v>0</v>
      </c>
      <c r="N88" s="112">
        <v>0</v>
      </c>
      <c r="O88" s="112">
        <v>0</v>
      </c>
      <c r="P88" s="58">
        <v>0</v>
      </c>
    </row>
    <row r="89" spans="2:16" x14ac:dyDescent="0.25">
      <c r="B89" s="111" t="s">
        <v>286</v>
      </c>
      <c r="C89" s="111" t="s">
        <v>370</v>
      </c>
      <c r="D89" s="112">
        <v>0</v>
      </c>
      <c r="E89" s="112">
        <v>0</v>
      </c>
      <c r="F89" s="112">
        <v>0</v>
      </c>
      <c r="G89" s="112">
        <v>0</v>
      </c>
      <c r="H89" s="112">
        <v>0</v>
      </c>
      <c r="I89" s="112">
        <v>0</v>
      </c>
      <c r="J89" s="112">
        <v>0</v>
      </c>
      <c r="K89" s="112">
        <v>0</v>
      </c>
      <c r="L89" s="112">
        <v>0</v>
      </c>
      <c r="M89" s="112">
        <v>0</v>
      </c>
      <c r="N89" s="112">
        <v>0</v>
      </c>
      <c r="O89" s="112">
        <v>0</v>
      </c>
      <c r="P89" s="58">
        <v>0</v>
      </c>
    </row>
    <row r="90" spans="2:16" x14ac:dyDescent="0.25">
      <c r="B90" s="111" t="s">
        <v>286</v>
      </c>
      <c r="C90" s="111" t="s">
        <v>371</v>
      </c>
      <c r="D90" s="112">
        <v>0</v>
      </c>
      <c r="E90" s="112">
        <v>0</v>
      </c>
      <c r="F90" s="112">
        <v>0</v>
      </c>
      <c r="G90" s="112">
        <v>0</v>
      </c>
      <c r="H90" s="112">
        <v>0</v>
      </c>
      <c r="I90" s="112">
        <v>0</v>
      </c>
      <c r="J90" s="112">
        <v>0</v>
      </c>
      <c r="K90" s="112">
        <v>0</v>
      </c>
      <c r="L90" s="112">
        <v>0</v>
      </c>
      <c r="M90" s="112">
        <v>0</v>
      </c>
      <c r="N90" s="112">
        <v>0</v>
      </c>
      <c r="O90" s="112">
        <v>0</v>
      </c>
      <c r="P90" s="58">
        <v>0</v>
      </c>
    </row>
    <row r="91" spans="2:16" x14ac:dyDescent="0.25">
      <c r="B91" s="111" t="s">
        <v>286</v>
      </c>
      <c r="C91" s="111" t="s">
        <v>372</v>
      </c>
      <c r="D91" s="112">
        <v>0</v>
      </c>
      <c r="E91" s="112">
        <v>0</v>
      </c>
      <c r="F91" s="112">
        <v>0</v>
      </c>
      <c r="G91" s="112">
        <v>0</v>
      </c>
      <c r="H91" s="112">
        <v>0</v>
      </c>
      <c r="I91" s="112">
        <v>0</v>
      </c>
      <c r="J91" s="112">
        <v>0</v>
      </c>
      <c r="K91" s="112">
        <v>0</v>
      </c>
      <c r="L91" s="112">
        <v>0</v>
      </c>
      <c r="M91" s="112">
        <v>0</v>
      </c>
      <c r="N91" s="112">
        <v>0</v>
      </c>
      <c r="O91" s="112">
        <v>0</v>
      </c>
      <c r="P91" s="58">
        <v>0</v>
      </c>
    </row>
    <row r="92" spans="2:16" x14ac:dyDescent="0.25">
      <c r="B92" s="111" t="s">
        <v>286</v>
      </c>
      <c r="C92" s="111" t="s">
        <v>373</v>
      </c>
      <c r="D92" s="112">
        <v>0</v>
      </c>
      <c r="E92" s="112">
        <v>0</v>
      </c>
      <c r="F92" s="112">
        <v>0</v>
      </c>
      <c r="G92" s="112">
        <v>0</v>
      </c>
      <c r="H92" s="112">
        <v>0</v>
      </c>
      <c r="I92" s="112">
        <v>0</v>
      </c>
      <c r="J92" s="112">
        <v>0</v>
      </c>
      <c r="K92" s="112">
        <v>0</v>
      </c>
      <c r="L92" s="112">
        <v>0</v>
      </c>
      <c r="M92" s="112">
        <v>0</v>
      </c>
      <c r="N92" s="112">
        <v>0</v>
      </c>
      <c r="O92" s="112">
        <v>0</v>
      </c>
      <c r="P92" s="58">
        <v>0</v>
      </c>
    </row>
    <row r="93" spans="2:16" x14ac:dyDescent="0.25">
      <c r="B93" s="111" t="s">
        <v>286</v>
      </c>
      <c r="C93" s="111" t="s">
        <v>374</v>
      </c>
      <c r="D93" s="112">
        <v>0</v>
      </c>
      <c r="E93" s="112">
        <v>0</v>
      </c>
      <c r="F93" s="112">
        <v>0</v>
      </c>
      <c r="G93" s="112">
        <v>0</v>
      </c>
      <c r="H93" s="112">
        <v>0</v>
      </c>
      <c r="I93" s="112">
        <v>0</v>
      </c>
      <c r="J93" s="112">
        <v>0</v>
      </c>
      <c r="K93" s="112">
        <v>0</v>
      </c>
      <c r="L93" s="112">
        <v>0</v>
      </c>
      <c r="M93" s="112">
        <v>0</v>
      </c>
      <c r="N93" s="112">
        <v>0</v>
      </c>
      <c r="O93" s="112">
        <v>0</v>
      </c>
      <c r="P93" s="58">
        <v>0</v>
      </c>
    </row>
    <row r="94" spans="2:16" x14ac:dyDescent="0.25">
      <c r="B94" s="111" t="s">
        <v>286</v>
      </c>
      <c r="C94" s="111" t="s">
        <v>375</v>
      </c>
      <c r="D94" s="112">
        <v>0</v>
      </c>
      <c r="E94" s="112">
        <v>0</v>
      </c>
      <c r="F94" s="112">
        <v>0</v>
      </c>
      <c r="G94" s="112">
        <v>0</v>
      </c>
      <c r="H94" s="112">
        <v>0</v>
      </c>
      <c r="I94" s="112">
        <v>0</v>
      </c>
      <c r="J94" s="112">
        <v>0</v>
      </c>
      <c r="K94" s="112">
        <v>0</v>
      </c>
      <c r="L94" s="112">
        <v>0</v>
      </c>
      <c r="M94" s="112">
        <v>0</v>
      </c>
      <c r="N94" s="112">
        <v>0</v>
      </c>
      <c r="O94" s="112">
        <v>0</v>
      </c>
      <c r="P94" s="58">
        <v>0</v>
      </c>
    </row>
    <row r="95" spans="2:16" x14ac:dyDescent="0.25">
      <c r="B95" s="111" t="s">
        <v>286</v>
      </c>
      <c r="C95" s="111" t="s">
        <v>376</v>
      </c>
      <c r="D95" s="112">
        <v>0</v>
      </c>
      <c r="E95" s="112">
        <v>0</v>
      </c>
      <c r="F95" s="112">
        <v>0</v>
      </c>
      <c r="G95" s="112">
        <v>0</v>
      </c>
      <c r="H95" s="112">
        <v>0</v>
      </c>
      <c r="I95" s="112">
        <v>0</v>
      </c>
      <c r="J95" s="112">
        <v>0</v>
      </c>
      <c r="K95" s="112">
        <v>0</v>
      </c>
      <c r="L95" s="112">
        <v>0</v>
      </c>
      <c r="M95" s="112">
        <v>0</v>
      </c>
      <c r="N95" s="112">
        <v>0</v>
      </c>
      <c r="O95" s="112">
        <v>0</v>
      </c>
      <c r="P95" s="58">
        <v>0</v>
      </c>
    </row>
    <row r="96" spans="2:16" x14ac:dyDescent="0.25">
      <c r="B96" s="111" t="s">
        <v>286</v>
      </c>
      <c r="C96" s="111" t="s">
        <v>377</v>
      </c>
      <c r="D96" s="112">
        <v>0</v>
      </c>
      <c r="E96" s="112">
        <v>0</v>
      </c>
      <c r="F96" s="112">
        <v>0</v>
      </c>
      <c r="G96" s="112">
        <v>0</v>
      </c>
      <c r="H96" s="112">
        <v>0</v>
      </c>
      <c r="I96" s="112">
        <v>0</v>
      </c>
      <c r="J96" s="112">
        <v>0</v>
      </c>
      <c r="K96" s="112">
        <v>0</v>
      </c>
      <c r="L96" s="112">
        <v>0</v>
      </c>
      <c r="M96" s="112">
        <v>0</v>
      </c>
      <c r="N96" s="112">
        <v>0</v>
      </c>
      <c r="O96" s="112">
        <v>0</v>
      </c>
      <c r="P96" s="58">
        <v>0</v>
      </c>
    </row>
    <row r="97" spans="2:16" x14ac:dyDescent="0.25">
      <c r="B97" s="111" t="s">
        <v>286</v>
      </c>
      <c r="C97" s="111" t="s">
        <v>378</v>
      </c>
      <c r="D97" s="112">
        <v>0</v>
      </c>
      <c r="E97" s="112">
        <v>0</v>
      </c>
      <c r="F97" s="112">
        <v>0</v>
      </c>
      <c r="G97" s="112">
        <v>0</v>
      </c>
      <c r="H97" s="112">
        <v>0</v>
      </c>
      <c r="I97" s="112">
        <v>0</v>
      </c>
      <c r="J97" s="112">
        <v>0</v>
      </c>
      <c r="K97" s="112">
        <v>0</v>
      </c>
      <c r="L97" s="112">
        <v>0</v>
      </c>
      <c r="M97" s="112">
        <v>0</v>
      </c>
      <c r="N97" s="112">
        <v>0</v>
      </c>
      <c r="O97" s="112">
        <v>0</v>
      </c>
      <c r="P97" s="58">
        <v>0</v>
      </c>
    </row>
    <row r="98" spans="2:16" x14ac:dyDescent="0.25">
      <c r="B98" s="111" t="s">
        <v>286</v>
      </c>
      <c r="C98" s="111" t="s">
        <v>379</v>
      </c>
      <c r="D98" s="112">
        <v>0</v>
      </c>
      <c r="E98" s="112">
        <v>0</v>
      </c>
      <c r="F98" s="112">
        <v>0</v>
      </c>
      <c r="G98" s="112">
        <v>0</v>
      </c>
      <c r="H98" s="112">
        <v>0</v>
      </c>
      <c r="I98" s="112">
        <v>0</v>
      </c>
      <c r="J98" s="112">
        <v>0</v>
      </c>
      <c r="K98" s="112">
        <v>0</v>
      </c>
      <c r="L98" s="112">
        <v>0</v>
      </c>
      <c r="M98" s="112">
        <v>0</v>
      </c>
      <c r="N98" s="112">
        <v>0</v>
      </c>
      <c r="O98" s="112">
        <v>0</v>
      </c>
      <c r="P98" s="58">
        <v>0</v>
      </c>
    </row>
    <row r="99" spans="2:16" x14ac:dyDescent="0.25">
      <c r="B99" s="111" t="s">
        <v>286</v>
      </c>
      <c r="C99" s="111" t="s">
        <v>380</v>
      </c>
      <c r="D99" s="112">
        <v>0</v>
      </c>
      <c r="E99" s="112">
        <v>0</v>
      </c>
      <c r="F99" s="112">
        <v>0</v>
      </c>
      <c r="G99" s="112">
        <v>0</v>
      </c>
      <c r="H99" s="112">
        <v>0</v>
      </c>
      <c r="I99" s="112">
        <v>0</v>
      </c>
      <c r="J99" s="112">
        <v>0</v>
      </c>
      <c r="K99" s="112">
        <v>0</v>
      </c>
      <c r="L99" s="112">
        <v>0</v>
      </c>
      <c r="M99" s="112">
        <v>0</v>
      </c>
      <c r="N99" s="112">
        <v>0</v>
      </c>
      <c r="O99" s="112">
        <v>0</v>
      </c>
      <c r="P99" s="58">
        <v>0</v>
      </c>
    </row>
    <row r="100" spans="2:16" x14ac:dyDescent="0.25">
      <c r="B100" s="111" t="s">
        <v>286</v>
      </c>
      <c r="C100" s="111" t="s">
        <v>381</v>
      </c>
      <c r="D100" s="112">
        <v>0</v>
      </c>
      <c r="E100" s="112">
        <v>0</v>
      </c>
      <c r="F100" s="112">
        <v>0</v>
      </c>
      <c r="G100" s="112">
        <v>0</v>
      </c>
      <c r="H100" s="112">
        <v>0</v>
      </c>
      <c r="I100" s="112">
        <v>0</v>
      </c>
      <c r="J100" s="112">
        <v>0</v>
      </c>
      <c r="K100" s="112">
        <v>0</v>
      </c>
      <c r="L100" s="112">
        <v>0</v>
      </c>
      <c r="M100" s="112">
        <v>0</v>
      </c>
      <c r="N100" s="112">
        <v>0</v>
      </c>
      <c r="O100" s="112">
        <v>0</v>
      </c>
      <c r="P100" s="58">
        <v>0</v>
      </c>
    </row>
    <row r="101" spans="2:16" x14ac:dyDescent="0.25">
      <c r="B101" s="111" t="s">
        <v>286</v>
      </c>
      <c r="C101" s="111" t="s">
        <v>382</v>
      </c>
      <c r="D101" s="112">
        <v>0</v>
      </c>
      <c r="E101" s="112">
        <v>0</v>
      </c>
      <c r="F101" s="112">
        <v>0</v>
      </c>
      <c r="G101" s="112">
        <v>0</v>
      </c>
      <c r="H101" s="112">
        <v>0</v>
      </c>
      <c r="I101" s="112">
        <v>0</v>
      </c>
      <c r="J101" s="112">
        <v>0</v>
      </c>
      <c r="K101" s="112">
        <v>0</v>
      </c>
      <c r="L101" s="112">
        <v>0</v>
      </c>
      <c r="M101" s="112">
        <v>0</v>
      </c>
      <c r="N101" s="112">
        <v>0</v>
      </c>
      <c r="O101" s="112">
        <v>0</v>
      </c>
      <c r="P101" s="58">
        <v>0</v>
      </c>
    </row>
    <row r="102" spans="2:16" x14ac:dyDescent="0.25">
      <c r="B102" s="111" t="s">
        <v>286</v>
      </c>
      <c r="C102" s="111" t="s">
        <v>383</v>
      </c>
      <c r="D102" s="112">
        <v>0</v>
      </c>
      <c r="E102" s="112">
        <v>0</v>
      </c>
      <c r="F102" s="112">
        <v>0</v>
      </c>
      <c r="G102" s="112">
        <v>0</v>
      </c>
      <c r="H102" s="112">
        <v>0</v>
      </c>
      <c r="I102" s="112">
        <v>0</v>
      </c>
      <c r="J102" s="112">
        <v>0</v>
      </c>
      <c r="K102" s="112">
        <v>0</v>
      </c>
      <c r="L102" s="112">
        <v>0</v>
      </c>
      <c r="M102" s="112">
        <v>0</v>
      </c>
      <c r="N102" s="112">
        <v>0</v>
      </c>
      <c r="O102" s="112">
        <v>0</v>
      </c>
      <c r="P102" s="58">
        <v>0</v>
      </c>
    </row>
    <row r="103" spans="2:16" x14ac:dyDescent="0.25">
      <c r="B103" s="111" t="s">
        <v>286</v>
      </c>
      <c r="C103" s="111" t="s">
        <v>384</v>
      </c>
      <c r="D103" s="112">
        <v>0</v>
      </c>
      <c r="E103" s="112">
        <v>0</v>
      </c>
      <c r="F103" s="112">
        <v>0</v>
      </c>
      <c r="G103" s="112">
        <v>0</v>
      </c>
      <c r="H103" s="112">
        <v>0</v>
      </c>
      <c r="I103" s="112">
        <v>0</v>
      </c>
      <c r="J103" s="112">
        <v>0</v>
      </c>
      <c r="K103" s="112">
        <v>0</v>
      </c>
      <c r="L103" s="112">
        <v>0</v>
      </c>
      <c r="M103" s="112">
        <v>0</v>
      </c>
      <c r="N103" s="112">
        <v>0</v>
      </c>
      <c r="O103" s="112">
        <v>0</v>
      </c>
      <c r="P103" s="58">
        <v>0</v>
      </c>
    </row>
    <row r="104" spans="2:16" x14ac:dyDescent="0.25">
      <c r="B104" s="111" t="s">
        <v>286</v>
      </c>
      <c r="C104" s="111" t="s">
        <v>385</v>
      </c>
      <c r="D104" s="112">
        <v>0</v>
      </c>
      <c r="E104" s="112">
        <v>0</v>
      </c>
      <c r="F104" s="112">
        <v>0</v>
      </c>
      <c r="G104" s="112">
        <v>0</v>
      </c>
      <c r="H104" s="112">
        <v>0</v>
      </c>
      <c r="I104" s="112">
        <v>0</v>
      </c>
      <c r="J104" s="112">
        <v>0</v>
      </c>
      <c r="K104" s="112">
        <v>0</v>
      </c>
      <c r="L104" s="112">
        <v>0</v>
      </c>
      <c r="M104" s="112">
        <v>0</v>
      </c>
      <c r="N104" s="112">
        <v>0</v>
      </c>
      <c r="O104" s="112">
        <v>0</v>
      </c>
      <c r="P104" s="58">
        <v>0</v>
      </c>
    </row>
    <row r="105" spans="2:16" x14ac:dyDescent="0.25">
      <c r="B105" s="111" t="s">
        <v>286</v>
      </c>
      <c r="C105" s="111" t="s">
        <v>386</v>
      </c>
      <c r="D105" s="112">
        <v>0</v>
      </c>
      <c r="E105" s="112">
        <v>0</v>
      </c>
      <c r="F105" s="112">
        <v>0</v>
      </c>
      <c r="G105" s="112">
        <v>0</v>
      </c>
      <c r="H105" s="112">
        <v>0</v>
      </c>
      <c r="I105" s="112">
        <v>0</v>
      </c>
      <c r="J105" s="112">
        <v>0</v>
      </c>
      <c r="K105" s="112">
        <v>0</v>
      </c>
      <c r="L105" s="112">
        <v>0</v>
      </c>
      <c r="M105" s="112">
        <v>0</v>
      </c>
      <c r="N105" s="112">
        <v>0</v>
      </c>
      <c r="O105" s="112">
        <v>0</v>
      </c>
      <c r="P105" s="58">
        <v>0</v>
      </c>
    </row>
    <row r="106" spans="2:16" x14ac:dyDescent="0.25">
      <c r="B106" s="111" t="s">
        <v>286</v>
      </c>
      <c r="C106" s="111" t="s">
        <v>387</v>
      </c>
      <c r="D106" s="112">
        <v>0</v>
      </c>
      <c r="E106" s="112">
        <v>0</v>
      </c>
      <c r="F106" s="112">
        <v>0</v>
      </c>
      <c r="G106" s="112">
        <v>0</v>
      </c>
      <c r="H106" s="112">
        <v>0</v>
      </c>
      <c r="I106" s="112">
        <v>0</v>
      </c>
      <c r="J106" s="112">
        <v>0</v>
      </c>
      <c r="K106" s="112">
        <v>0</v>
      </c>
      <c r="L106" s="112">
        <v>0</v>
      </c>
      <c r="M106" s="112">
        <v>0</v>
      </c>
      <c r="N106" s="112">
        <v>0</v>
      </c>
      <c r="O106" s="112">
        <v>0</v>
      </c>
      <c r="P106" s="58">
        <v>0</v>
      </c>
    </row>
    <row r="107" spans="2:16" x14ac:dyDescent="0.25">
      <c r="B107" s="111" t="s">
        <v>286</v>
      </c>
      <c r="C107" s="111" t="s">
        <v>388</v>
      </c>
      <c r="D107" s="112">
        <v>0</v>
      </c>
      <c r="E107" s="112">
        <v>0</v>
      </c>
      <c r="F107" s="112">
        <v>0</v>
      </c>
      <c r="G107" s="112">
        <v>0</v>
      </c>
      <c r="H107" s="112">
        <v>0</v>
      </c>
      <c r="I107" s="112">
        <v>0</v>
      </c>
      <c r="J107" s="112">
        <v>0</v>
      </c>
      <c r="K107" s="112">
        <v>0</v>
      </c>
      <c r="L107" s="112">
        <v>0</v>
      </c>
      <c r="M107" s="112">
        <v>0</v>
      </c>
      <c r="N107" s="112">
        <v>0</v>
      </c>
      <c r="O107" s="112">
        <v>0</v>
      </c>
      <c r="P107" s="58">
        <v>0</v>
      </c>
    </row>
    <row r="108" spans="2:16" x14ac:dyDescent="0.25">
      <c r="B108" s="111" t="s">
        <v>286</v>
      </c>
      <c r="C108" s="111" t="s">
        <v>389</v>
      </c>
      <c r="D108" s="112">
        <v>0</v>
      </c>
      <c r="E108" s="112">
        <v>0</v>
      </c>
      <c r="F108" s="112">
        <v>0</v>
      </c>
      <c r="G108" s="112">
        <v>0</v>
      </c>
      <c r="H108" s="112">
        <v>0</v>
      </c>
      <c r="I108" s="112">
        <v>0</v>
      </c>
      <c r="J108" s="112">
        <v>0</v>
      </c>
      <c r="K108" s="112">
        <v>0</v>
      </c>
      <c r="L108" s="112">
        <v>0</v>
      </c>
      <c r="M108" s="112">
        <v>0</v>
      </c>
      <c r="N108" s="112">
        <v>0</v>
      </c>
      <c r="O108" s="112">
        <v>0</v>
      </c>
      <c r="P108" s="58">
        <v>0</v>
      </c>
    </row>
    <row r="109" spans="2:16" x14ac:dyDescent="0.25">
      <c r="B109" s="111" t="s">
        <v>286</v>
      </c>
      <c r="C109" s="111" t="s">
        <v>390</v>
      </c>
      <c r="D109" s="112">
        <v>0</v>
      </c>
      <c r="E109" s="112">
        <v>0</v>
      </c>
      <c r="F109" s="112">
        <v>0</v>
      </c>
      <c r="G109" s="112">
        <v>0</v>
      </c>
      <c r="H109" s="112">
        <v>0</v>
      </c>
      <c r="I109" s="112">
        <v>0</v>
      </c>
      <c r="J109" s="112">
        <v>0</v>
      </c>
      <c r="K109" s="112">
        <v>0</v>
      </c>
      <c r="L109" s="112">
        <v>0</v>
      </c>
      <c r="M109" s="112">
        <v>0</v>
      </c>
      <c r="N109" s="112">
        <v>0</v>
      </c>
      <c r="O109" s="112">
        <v>0</v>
      </c>
      <c r="P109" s="58">
        <v>0</v>
      </c>
    </row>
    <row r="110" spans="2:16" x14ac:dyDescent="0.25">
      <c r="B110" s="111" t="s">
        <v>286</v>
      </c>
      <c r="C110" s="111" t="s">
        <v>391</v>
      </c>
      <c r="D110" s="112">
        <v>0</v>
      </c>
      <c r="E110" s="112">
        <v>0</v>
      </c>
      <c r="F110" s="112">
        <v>0</v>
      </c>
      <c r="G110" s="112">
        <v>0</v>
      </c>
      <c r="H110" s="112">
        <v>0</v>
      </c>
      <c r="I110" s="112">
        <v>0</v>
      </c>
      <c r="J110" s="112">
        <v>0</v>
      </c>
      <c r="K110" s="112">
        <v>0</v>
      </c>
      <c r="L110" s="112">
        <v>0</v>
      </c>
      <c r="M110" s="112">
        <v>0</v>
      </c>
      <c r="N110" s="112">
        <v>0</v>
      </c>
      <c r="O110" s="112">
        <v>0</v>
      </c>
      <c r="P110" s="58">
        <v>0</v>
      </c>
    </row>
    <row r="111" spans="2:16" x14ac:dyDescent="0.25">
      <c r="B111" s="111" t="s">
        <v>286</v>
      </c>
      <c r="C111" s="111" t="s">
        <v>392</v>
      </c>
      <c r="D111" s="112">
        <v>0</v>
      </c>
      <c r="E111" s="112">
        <v>0</v>
      </c>
      <c r="F111" s="112">
        <v>0</v>
      </c>
      <c r="G111" s="112">
        <v>0</v>
      </c>
      <c r="H111" s="112">
        <v>0</v>
      </c>
      <c r="I111" s="112">
        <v>0</v>
      </c>
      <c r="J111" s="112">
        <v>0</v>
      </c>
      <c r="K111" s="112">
        <v>0</v>
      </c>
      <c r="L111" s="112">
        <v>0</v>
      </c>
      <c r="M111" s="112">
        <v>0</v>
      </c>
      <c r="N111" s="112">
        <v>0</v>
      </c>
      <c r="O111" s="112">
        <v>0</v>
      </c>
      <c r="P111" s="58">
        <v>0</v>
      </c>
    </row>
    <row r="112" spans="2:16" x14ac:dyDescent="0.25">
      <c r="B112" s="111" t="s">
        <v>286</v>
      </c>
      <c r="C112" s="111" t="s">
        <v>393</v>
      </c>
      <c r="D112" s="112">
        <v>0</v>
      </c>
      <c r="E112" s="112">
        <v>0</v>
      </c>
      <c r="F112" s="112">
        <v>0</v>
      </c>
      <c r="G112" s="112">
        <v>0</v>
      </c>
      <c r="H112" s="112">
        <v>0</v>
      </c>
      <c r="I112" s="112">
        <v>0</v>
      </c>
      <c r="J112" s="112">
        <v>0</v>
      </c>
      <c r="K112" s="112">
        <v>0</v>
      </c>
      <c r="L112" s="112">
        <v>0</v>
      </c>
      <c r="M112" s="112">
        <v>0</v>
      </c>
      <c r="N112" s="112">
        <v>0</v>
      </c>
      <c r="O112" s="112">
        <v>0</v>
      </c>
      <c r="P112" s="58">
        <v>0</v>
      </c>
    </row>
    <row r="113" spans="1:16" x14ac:dyDescent="0.25">
      <c r="B113" s="111" t="s">
        <v>286</v>
      </c>
      <c r="C113" s="111" t="s">
        <v>394</v>
      </c>
      <c r="D113" s="112">
        <v>0</v>
      </c>
      <c r="E113" s="112">
        <v>0</v>
      </c>
      <c r="F113" s="112">
        <v>0</v>
      </c>
      <c r="G113" s="112">
        <v>0</v>
      </c>
      <c r="H113" s="112">
        <v>0</v>
      </c>
      <c r="I113" s="112">
        <v>0</v>
      </c>
      <c r="J113" s="112">
        <v>0</v>
      </c>
      <c r="K113" s="112">
        <v>0</v>
      </c>
      <c r="L113" s="112">
        <v>0</v>
      </c>
      <c r="M113" s="112">
        <v>0</v>
      </c>
      <c r="N113" s="112">
        <v>0</v>
      </c>
      <c r="O113" s="112">
        <v>0</v>
      </c>
      <c r="P113" s="58">
        <v>0</v>
      </c>
    </row>
    <row r="114" spans="1:16" x14ac:dyDescent="0.25">
      <c r="A114" s="1"/>
      <c r="B114" s="78" t="s">
        <v>395</v>
      </c>
      <c r="C114" s="78" t="s">
        <v>396</v>
      </c>
      <c r="D114" s="107">
        <v>0</v>
      </c>
      <c r="E114" s="107">
        <v>0</v>
      </c>
      <c r="F114" s="107">
        <v>0</v>
      </c>
      <c r="G114" s="107">
        <v>0</v>
      </c>
      <c r="H114" s="107">
        <v>0</v>
      </c>
      <c r="I114" s="107">
        <v>0</v>
      </c>
      <c r="J114" s="107">
        <v>0</v>
      </c>
      <c r="K114" s="107">
        <v>0</v>
      </c>
      <c r="L114" s="107">
        <v>0</v>
      </c>
      <c r="M114" s="107">
        <v>0</v>
      </c>
      <c r="N114" s="107">
        <v>0</v>
      </c>
      <c r="O114" s="107">
        <v>0</v>
      </c>
      <c r="P114" s="108">
        <v>0</v>
      </c>
    </row>
    <row r="115" spans="1:16" x14ac:dyDescent="0.25">
      <c r="A115" s="74"/>
      <c r="B115" s="103" t="s">
        <v>283</v>
      </c>
      <c r="C115" s="104" t="s">
        <v>288</v>
      </c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10"/>
    </row>
    <row r="116" spans="1:16" x14ac:dyDescent="0.25">
      <c r="A116" s="1"/>
      <c r="B116" s="78" t="s">
        <v>397</v>
      </c>
      <c r="C116" s="78" t="s">
        <v>396</v>
      </c>
      <c r="D116" s="107">
        <v>0</v>
      </c>
      <c r="E116" s="107">
        <v>0</v>
      </c>
      <c r="F116" s="107">
        <v>0</v>
      </c>
      <c r="G116" s="107">
        <v>0</v>
      </c>
      <c r="H116" s="107">
        <v>0</v>
      </c>
      <c r="I116" s="107">
        <v>0</v>
      </c>
      <c r="J116" s="107">
        <v>0</v>
      </c>
      <c r="K116" s="107">
        <v>0</v>
      </c>
      <c r="L116" s="107">
        <v>0</v>
      </c>
      <c r="M116" s="107">
        <v>0</v>
      </c>
      <c r="N116" s="107">
        <v>0</v>
      </c>
      <c r="O116" s="107">
        <v>0</v>
      </c>
      <c r="P116" s="108">
        <v>0</v>
      </c>
    </row>
    <row r="117" spans="1:16" x14ac:dyDescent="0.25">
      <c r="A117" s="74"/>
      <c r="B117" s="103" t="s">
        <v>283</v>
      </c>
      <c r="C117" s="104" t="s">
        <v>288</v>
      </c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10"/>
    </row>
    <row r="118" spans="1:16" x14ac:dyDescent="0.25">
      <c r="A118" s="1"/>
      <c r="B118" s="78" t="s">
        <v>398</v>
      </c>
      <c r="C118" s="78" t="s">
        <v>396</v>
      </c>
      <c r="D118" s="107">
        <v>0</v>
      </c>
      <c r="E118" s="107">
        <v>0</v>
      </c>
      <c r="F118" s="107">
        <v>0</v>
      </c>
      <c r="G118" s="107">
        <v>0</v>
      </c>
      <c r="H118" s="107">
        <v>0</v>
      </c>
      <c r="I118" s="107">
        <v>0</v>
      </c>
      <c r="J118" s="107">
        <v>0</v>
      </c>
      <c r="K118" s="107">
        <v>0</v>
      </c>
      <c r="L118" s="107">
        <v>0</v>
      </c>
      <c r="M118" s="107">
        <v>0</v>
      </c>
      <c r="N118" s="107">
        <v>0</v>
      </c>
      <c r="O118" s="107">
        <v>0</v>
      </c>
      <c r="P118" s="108">
        <v>0</v>
      </c>
    </row>
    <row r="119" spans="1:16" x14ac:dyDescent="0.25">
      <c r="A119" s="74"/>
      <c r="B119" s="113" t="s">
        <v>283</v>
      </c>
      <c r="C119" s="114" t="s">
        <v>288</v>
      </c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6"/>
    </row>
  </sheetData>
  <mergeCells count="3">
    <mergeCell ref="A1:P1"/>
    <mergeCell ref="A2:P2"/>
    <mergeCell ref="B4:C4"/>
  </mergeCells>
  <pageMargins left="0.7" right="0.7" top="0.75" bottom="0.75" header="0.3" footer="0.3"/>
  <pageSetup paperSize="9" fitToWidth="0" fitToHeight="0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8"/>
  <sheetViews>
    <sheetView showGridLines="0" zoomScaleNormal="100" workbookViewId="0">
      <pane ySplit="4" topLeftCell="A5" activePane="bottomLeft" state="frozen"/>
      <selection pane="bottomLeft"/>
    </sheetView>
  </sheetViews>
  <sheetFormatPr defaultRowHeight="15" x14ac:dyDescent="0.25"/>
  <cols>
    <col min="1" max="1" width="2.42578125" customWidth="1"/>
    <col min="2" max="2" width="37.42578125" customWidth="1"/>
    <col min="3" max="3" width="7.42578125" customWidth="1"/>
    <col min="4" max="15" width="15" customWidth="1"/>
    <col min="16" max="16" width="17.42578125" customWidth="1"/>
  </cols>
  <sheetData>
    <row r="1" spans="1:16" x14ac:dyDescent="0.2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</row>
    <row r="2" spans="1:16" x14ac:dyDescent="0.25">
      <c r="A2" s="197" t="s">
        <v>413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74"/>
      <c r="B4" s="74"/>
      <c r="C4" s="74"/>
      <c r="D4" s="77" t="s">
        <v>6</v>
      </c>
      <c r="E4" s="77" t="s">
        <v>7</v>
      </c>
      <c r="F4" s="77" t="s">
        <v>8</v>
      </c>
      <c r="G4" s="77" t="s">
        <v>9</v>
      </c>
      <c r="H4" s="77" t="s">
        <v>10</v>
      </c>
      <c r="I4" s="77" t="s">
        <v>11</v>
      </c>
      <c r="J4" s="77" t="s">
        <v>12</v>
      </c>
      <c r="K4" s="77" t="s">
        <v>13</v>
      </c>
      <c r="L4" s="77" t="s">
        <v>14</v>
      </c>
      <c r="M4" s="77" t="s">
        <v>15</v>
      </c>
      <c r="N4" s="77" t="s">
        <v>16</v>
      </c>
      <c r="O4" s="77" t="s">
        <v>17</v>
      </c>
      <c r="P4" s="77" t="s">
        <v>274</v>
      </c>
    </row>
    <row r="5" spans="1:16" x14ac:dyDescent="0.25">
      <c r="B5" s="59" t="s">
        <v>414</v>
      </c>
      <c r="C5" s="117">
        <v>2024</v>
      </c>
      <c r="D5" s="112">
        <v>0</v>
      </c>
      <c r="E5" s="112">
        <v>0</v>
      </c>
      <c r="F5" s="112">
        <v>0</v>
      </c>
      <c r="G5" s="112">
        <v>0</v>
      </c>
      <c r="H5" s="112">
        <v>0</v>
      </c>
      <c r="I5" s="112">
        <v>0</v>
      </c>
      <c r="J5" s="112">
        <v>0</v>
      </c>
      <c r="K5" s="112">
        <v>0</v>
      </c>
      <c r="L5" s="112">
        <v>0</v>
      </c>
      <c r="M5" s="112">
        <v>0</v>
      </c>
      <c r="N5" s="112">
        <v>0</v>
      </c>
      <c r="O5" s="112">
        <v>0</v>
      </c>
      <c r="P5" s="58">
        <v>0</v>
      </c>
    </row>
    <row r="6" spans="1:16" x14ac:dyDescent="0.25">
      <c r="B6" s="63" t="s">
        <v>415</v>
      </c>
      <c r="C6" s="118">
        <v>2024</v>
      </c>
      <c r="D6" s="119">
        <v>0</v>
      </c>
      <c r="E6" s="119">
        <v>0</v>
      </c>
      <c r="F6" s="119">
        <v>0</v>
      </c>
      <c r="G6" s="119">
        <v>0</v>
      </c>
      <c r="H6" s="119">
        <v>0</v>
      </c>
      <c r="I6" s="119">
        <v>0</v>
      </c>
      <c r="J6" s="119">
        <v>0</v>
      </c>
      <c r="K6" s="119">
        <v>0</v>
      </c>
      <c r="L6" s="119">
        <v>0</v>
      </c>
      <c r="M6" s="119">
        <v>0</v>
      </c>
      <c r="N6" s="119">
        <v>0</v>
      </c>
      <c r="O6" s="119">
        <v>0</v>
      </c>
      <c r="P6" s="120">
        <v>0</v>
      </c>
    </row>
    <row r="7" spans="1:16" x14ac:dyDescent="0.25">
      <c r="B7" s="59" t="s">
        <v>416</v>
      </c>
      <c r="C7" s="117">
        <v>2024</v>
      </c>
      <c r="D7" s="112">
        <v>0</v>
      </c>
      <c r="E7" s="112">
        <v>0</v>
      </c>
      <c r="F7" s="112">
        <v>0</v>
      </c>
      <c r="G7" s="112">
        <v>0</v>
      </c>
      <c r="H7" s="112">
        <v>0</v>
      </c>
      <c r="I7" s="112">
        <v>0</v>
      </c>
      <c r="J7" s="112">
        <v>0</v>
      </c>
      <c r="K7" s="112">
        <v>0</v>
      </c>
      <c r="L7" s="112">
        <v>0</v>
      </c>
      <c r="M7" s="112">
        <v>0</v>
      </c>
      <c r="N7" s="112">
        <v>0</v>
      </c>
      <c r="O7" s="112">
        <v>0</v>
      </c>
      <c r="P7" s="58">
        <v>0</v>
      </c>
    </row>
    <row r="8" spans="1:16" x14ac:dyDescent="0.25">
      <c r="B8" s="59" t="s">
        <v>417</v>
      </c>
      <c r="C8" s="117">
        <v>2024</v>
      </c>
      <c r="D8" s="112">
        <v>0</v>
      </c>
      <c r="E8" s="112">
        <v>0</v>
      </c>
      <c r="F8" s="112">
        <v>0</v>
      </c>
      <c r="G8" s="112">
        <v>0</v>
      </c>
      <c r="H8" s="112">
        <v>0</v>
      </c>
      <c r="I8" s="112">
        <v>0</v>
      </c>
      <c r="J8" s="112">
        <v>0</v>
      </c>
      <c r="K8" s="112">
        <v>0</v>
      </c>
      <c r="L8" s="112">
        <v>0</v>
      </c>
      <c r="M8" s="112">
        <v>0</v>
      </c>
      <c r="N8" s="112">
        <v>0</v>
      </c>
      <c r="O8" s="112">
        <v>0</v>
      </c>
      <c r="P8" s="58">
        <v>0</v>
      </c>
    </row>
    <row r="9" spans="1:16" x14ac:dyDescent="0.25">
      <c r="B9" s="59" t="s">
        <v>418</v>
      </c>
      <c r="C9" s="117">
        <v>2024</v>
      </c>
      <c r="D9" s="112">
        <v>0</v>
      </c>
      <c r="E9" s="112">
        <v>0</v>
      </c>
      <c r="F9" s="112">
        <v>0</v>
      </c>
      <c r="G9" s="112">
        <v>0</v>
      </c>
      <c r="H9" s="112">
        <v>0</v>
      </c>
      <c r="I9" s="112">
        <v>0</v>
      </c>
      <c r="J9" s="112">
        <v>0</v>
      </c>
      <c r="K9" s="112">
        <v>0</v>
      </c>
      <c r="L9" s="112">
        <v>0</v>
      </c>
      <c r="M9" s="112">
        <v>0</v>
      </c>
      <c r="N9" s="112">
        <v>0</v>
      </c>
      <c r="O9" s="112">
        <v>0</v>
      </c>
      <c r="P9" s="58">
        <v>0</v>
      </c>
    </row>
    <row r="10" spans="1:16" x14ac:dyDescent="0.25">
      <c r="B10" s="59" t="s">
        <v>26</v>
      </c>
      <c r="C10" s="117">
        <v>2024</v>
      </c>
      <c r="D10" s="112">
        <v>0</v>
      </c>
      <c r="E10" s="112">
        <v>0</v>
      </c>
      <c r="F10" s="112">
        <v>0</v>
      </c>
      <c r="G10" s="112">
        <v>0</v>
      </c>
      <c r="H10" s="112">
        <v>0</v>
      </c>
      <c r="I10" s="112">
        <v>0</v>
      </c>
      <c r="J10" s="112">
        <v>0</v>
      </c>
      <c r="K10" s="112">
        <v>0</v>
      </c>
      <c r="L10" s="112">
        <v>0</v>
      </c>
      <c r="M10" s="112">
        <v>0</v>
      </c>
      <c r="N10" s="112">
        <v>0</v>
      </c>
      <c r="O10" s="112">
        <v>0</v>
      </c>
      <c r="P10" s="58">
        <v>0</v>
      </c>
    </row>
    <row r="11" spans="1:16" x14ac:dyDescent="0.25">
      <c r="B11" s="63" t="s">
        <v>419</v>
      </c>
      <c r="C11" s="118">
        <v>2024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119">
        <v>0</v>
      </c>
      <c r="M11" s="119">
        <v>0</v>
      </c>
      <c r="N11" s="119">
        <v>0</v>
      </c>
      <c r="O11" s="119">
        <v>0</v>
      </c>
      <c r="P11" s="120">
        <v>0</v>
      </c>
    </row>
    <row r="12" spans="1:16" x14ac:dyDescent="0.25">
      <c r="B12" s="63" t="s">
        <v>420</v>
      </c>
      <c r="C12" s="118">
        <v>2024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119">
        <v>0</v>
      </c>
      <c r="J12" s="119">
        <v>0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20">
        <v>0</v>
      </c>
    </row>
    <row r="13" spans="1:16" x14ac:dyDescent="0.25">
      <c r="B13" s="59" t="s">
        <v>421</v>
      </c>
      <c r="C13" s="117">
        <v>2024</v>
      </c>
      <c r="D13" s="112">
        <v>0</v>
      </c>
      <c r="E13" s="112">
        <v>0</v>
      </c>
      <c r="F13" s="112">
        <v>0</v>
      </c>
      <c r="G13" s="112">
        <v>0</v>
      </c>
      <c r="H13" s="112">
        <v>0</v>
      </c>
      <c r="I13" s="112">
        <v>0</v>
      </c>
      <c r="J13" s="112">
        <v>0</v>
      </c>
      <c r="K13" s="112">
        <v>0</v>
      </c>
      <c r="L13" s="112">
        <v>0</v>
      </c>
      <c r="M13" s="112">
        <v>0</v>
      </c>
      <c r="N13" s="112">
        <v>0</v>
      </c>
      <c r="O13" s="112">
        <v>0</v>
      </c>
      <c r="P13" s="58">
        <v>0</v>
      </c>
    </row>
    <row r="14" spans="1:16" x14ac:dyDescent="0.25">
      <c r="B14" s="63" t="s">
        <v>422</v>
      </c>
      <c r="C14" s="118">
        <v>2024</v>
      </c>
      <c r="D14" s="121">
        <v>1</v>
      </c>
      <c r="E14" s="121">
        <v>1</v>
      </c>
      <c r="F14" s="121">
        <v>1</v>
      </c>
      <c r="G14" s="121">
        <v>1</v>
      </c>
      <c r="H14" s="121">
        <v>1</v>
      </c>
      <c r="I14" s="121">
        <v>1</v>
      </c>
      <c r="J14" s="121">
        <v>1</v>
      </c>
      <c r="K14" s="121">
        <v>1</v>
      </c>
      <c r="L14" s="121">
        <v>1</v>
      </c>
      <c r="M14" s="121">
        <v>1</v>
      </c>
      <c r="N14" s="121">
        <v>1</v>
      </c>
      <c r="O14" s="121">
        <v>1</v>
      </c>
      <c r="P14" s="122">
        <v>1</v>
      </c>
    </row>
    <row r="15" spans="1:16" x14ac:dyDescent="0.25">
      <c r="B15" s="59" t="s">
        <v>423</v>
      </c>
      <c r="C15" s="117">
        <v>2024</v>
      </c>
      <c r="D15" s="123">
        <v>99.658904091856414</v>
      </c>
      <c r="E15" s="123">
        <v>99.658904091856414</v>
      </c>
      <c r="F15" s="123">
        <v>99.658904091856414</v>
      </c>
      <c r="G15" s="123">
        <v>99.658904091856414</v>
      </c>
      <c r="H15" s="123">
        <v>99.658904091856414</v>
      </c>
      <c r="I15" s="123">
        <v>99.899331807710382</v>
      </c>
      <c r="J15" s="123">
        <v>99.658904091856414</v>
      </c>
      <c r="K15" s="123">
        <v>99.658904091856414</v>
      </c>
      <c r="L15" s="123">
        <v>99.658904091856414</v>
      </c>
      <c r="M15" s="123">
        <v>99.658904091856414</v>
      </c>
      <c r="N15" s="123">
        <v>99.899331807710382</v>
      </c>
      <c r="O15" s="123">
        <v>99.658904091856414</v>
      </c>
      <c r="P15" s="124">
        <v>99.69897537783207</v>
      </c>
    </row>
    <row r="16" spans="1:16" x14ac:dyDescent="0.25">
      <c r="B16" s="59" t="s">
        <v>424</v>
      </c>
      <c r="C16" s="117">
        <v>2024</v>
      </c>
      <c r="D16" s="125">
        <v>106</v>
      </c>
      <c r="E16" s="125">
        <v>106</v>
      </c>
      <c r="F16" s="125">
        <v>106</v>
      </c>
      <c r="G16" s="125">
        <v>106</v>
      </c>
      <c r="H16" s="125">
        <v>106</v>
      </c>
      <c r="I16" s="125">
        <v>106</v>
      </c>
      <c r="J16" s="125">
        <v>106</v>
      </c>
      <c r="K16" s="125">
        <v>106</v>
      </c>
      <c r="L16" s="125">
        <v>106</v>
      </c>
      <c r="M16" s="125">
        <v>106</v>
      </c>
      <c r="N16" s="125">
        <v>106</v>
      </c>
      <c r="O16" s="125">
        <v>106</v>
      </c>
      <c r="P16" s="99">
        <v>106</v>
      </c>
    </row>
    <row r="17" spans="2:16" x14ac:dyDescent="0.25">
      <c r="B17" s="59" t="s">
        <v>425</v>
      </c>
      <c r="C17" s="117">
        <v>2024</v>
      </c>
      <c r="D17" s="125">
        <v>0</v>
      </c>
      <c r="E17" s="125">
        <v>0</v>
      </c>
      <c r="F17" s="125">
        <v>0</v>
      </c>
      <c r="G17" s="125">
        <v>0</v>
      </c>
      <c r="H17" s="125">
        <v>0</v>
      </c>
      <c r="I17" s="125">
        <v>0</v>
      </c>
      <c r="J17" s="125">
        <v>0</v>
      </c>
      <c r="K17" s="125">
        <v>0</v>
      </c>
      <c r="L17" s="125">
        <v>0</v>
      </c>
      <c r="M17" s="125">
        <v>0</v>
      </c>
      <c r="N17" s="125">
        <v>0</v>
      </c>
      <c r="O17" s="125">
        <v>0</v>
      </c>
      <c r="P17" s="99">
        <v>0</v>
      </c>
    </row>
    <row r="18" spans="2:16" x14ac:dyDescent="0.25">
      <c r="B18" s="126" t="s">
        <v>426</v>
      </c>
      <c r="C18" s="127">
        <v>2024</v>
      </c>
      <c r="D18" s="128">
        <v>106</v>
      </c>
      <c r="E18" s="128">
        <v>106</v>
      </c>
      <c r="F18" s="128">
        <v>106</v>
      </c>
      <c r="G18" s="128">
        <v>106</v>
      </c>
      <c r="H18" s="128">
        <v>106</v>
      </c>
      <c r="I18" s="128">
        <v>106</v>
      </c>
      <c r="J18" s="128">
        <v>106</v>
      </c>
      <c r="K18" s="128">
        <v>106</v>
      </c>
      <c r="L18" s="128">
        <v>106</v>
      </c>
      <c r="M18" s="128">
        <v>106</v>
      </c>
      <c r="N18" s="128">
        <v>106</v>
      </c>
      <c r="O18" s="128">
        <v>106</v>
      </c>
      <c r="P18" s="129">
        <v>106</v>
      </c>
    </row>
  </sheetData>
  <mergeCells count="2">
    <mergeCell ref="A1:P1"/>
    <mergeCell ref="A2:P2"/>
  </mergeCells>
  <pageMargins left="0.7" right="0.7" top="0.75" bottom="0.75" header="0.3" footer="0.3"/>
  <pageSetup paperSize="9" fitToWidth="0" fitToHeight="0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8"/>
  <sheetViews>
    <sheetView showGridLines="0" zoomScaleNormal="100" workbookViewId="0">
      <pane ySplit="4" topLeftCell="A5" activePane="bottomLeft" state="frozen"/>
      <selection pane="bottomLeft"/>
    </sheetView>
  </sheetViews>
  <sheetFormatPr defaultRowHeight="15" x14ac:dyDescent="0.25"/>
  <cols>
    <col min="1" max="1" width="2.42578125" customWidth="1"/>
    <col min="2" max="2" width="37.42578125" customWidth="1"/>
    <col min="3" max="3" width="15" customWidth="1"/>
    <col min="4" max="4" width="7.42578125" customWidth="1"/>
    <col min="5" max="16" width="15" customWidth="1"/>
    <col min="17" max="17" width="17.42578125" customWidth="1"/>
  </cols>
  <sheetData>
    <row r="1" spans="1:17" x14ac:dyDescent="0.2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x14ac:dyDescent="0.25">
      <c r="A2" s="197" t="s">
        <v>427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74"/>
      <c r="B4" s="74"/>
      <c r="C4" s="74"/>
      <c r="D4" s="74"/>
      <c r="E4" s="77" t="s">
        <v>6</v>
      </c>
      <c r="F4" s="77" t="s">
        <v>7</v>
      </c>
      <c r="G4" s="77" t="s">
        <v>8</v>
      </c>
      <c r="H4" s="77" t="s">
        <v>9</v>
      </c>
      <c r="I4" s="77" t="s">
        <v>10</v>
      </c>
      <c r="J4" s="77" t="s">
        <v>11</v>
      </c>
      <c r="K4" s="77" t="s">
        <v>12</v>
      </c>
      <c r="L4" s="77" t="s">
        <v>13</v>
      </c>
      <c r="M4" s="77" t="s">
        <v>14</v>
      </c>
      <c r="N4" s="77" t="s">
        <v>15</v>
      </c>
      <c r="O4" s="77" t="s">
        <v>16</v>
      </c>
      <c r="P4" s="77" t="s">
        <v>17</v>
      </c>
      <c r="Q4" s="77" t="s">
        <v>274</v>
      </c>
    </row>
    <row r="5" spans="1:17" x14ac:dyDescent="0.25">
      <c r="A5" s="1"/>
      <c r="B5" s="130" t="s">
        <v>428</v>
      </c>
      <c r="C5" s="131"/>
      <c r="D5" s="132">
        <v>2024</v>
      </c>
      <c r="E5" s="133">
        <v>0</v>
      </c>
      <c r="F5" s="133">
        <v>0</v>
      </c>
      <c r="G5" s="133">
        <v>0</v>
      </c>
      <c r="H5" s="133">
        <v>0</v>
      </c>
      <c r="I5" s="133">
        <v>0</v>
      </c>
      <c r="J5" s="133">
        <v>0</v>
      </c>
      <c r="K5" s="133">
        <v>0</v>
      </c>
      <c r="L5" s="133">
        <v>0</v>
      </c>
      <c r="M5" s="133">
        <v>0</v>
      </c>
      <c r="N5" s="133">
        <v>0</v>
      </c>
      <c r="O5" s="133">
        <v>0</v>
      </c>
      <c r="P5" s="133">
        <v>0</v>
      </c>
      <c r="Q5" s="133">
        <v>0</v>
      </c>
    </row>
    <row r="6" spans="1:17" x14ac:dyDescent="0.25">
      <c r="A6" s="1"/>
      <c r="B6" s="130" t="s">
        <v>429</v>
      </c>
      <c r="C6" s="131"/>
      <c r="D6" s="132">
        <v>2024</v>
      </c>
      <c r="E6" s="133">
        <v>0</v>
      </c>
      <c r="F6" s="133">
        <v>0</v>
      </c>
      <c r="G6" s="133">
        <v>0</v>
      </c>
      <c r="H6" s="133">
        <v>0</v>
      </c>
      <c r="I6" s="133">
        <v>0</v>
      </c>
      <c r="J6" s="133">
        <v>0</v>
      </c>
      <c r="K6" s="133">
        <v>0</v>
      </c>
      <c r="L6" s="133">
        <v>0</v>
      </c>
      <c r="M6" s="133">
        <v>0</v>
      </c>
      <c r="N6" s="133">
        <v>0</v>
      </c>
      <c r="O6" s="133">
        <v>0</v>
      </c>
      <c r="P6" s="133">
        <v>0</v>
      </c>
      <c r="Q6" s="133">
        <v>0</v>
      </c>
    </row>
    <row r="7" spans="1:17" x14ac:dyDescent="0.25">
      <c r="A7" s="1"/>
      <c r="B7" s="130" t="s">
        <v>430</v>
      </c>
      <c r="C7" s="134"/>
      <c r="D7" s="132">
        <v>2024</v>
      </c>
      <c r="E7" s="133">
        <v>0</v>
      </c>
      <c r="F7" s="133">
        <v>0</v>
      </c>
      <c r="G7" s="133">
        <v>0</v>
      </c>
      <c r="H7" s="133">
        <v>0</v>
      </c>
      <c r="I7" s="133">
        <v>0</v>
      </c>
      <c r="J7" s="133">
        <v>0</v>
      </c>
      <c r="K7" s="133">
        <v>0</v>
      </c>
      <c r="L7" s="133">
        <v>0</v>
      </c>
      <c r="M7" s="133">
        <v>0</v>
      </c>
      <c r="N7" s="133">
        <v>0</v>
      </c>
      <c r="O7" s="133">
        <v>0</v>
      </c>
      <c r="P7" s="133">
        <v>0</v>
      </c>
      <c r="Q7" s="133">
        <v>0</v>
      </c>
    </row>
    <row r="8" spans="1:17" x14ac:dyDescent="0.25">
      <c r="A8" s="1"/>
      <c r="B8" s="135" t="s">
        <v>417</v>
      </c>
      <c r="C8" s="136"/>
      <c r="D8" s="137">
        <v>2024</v>
      </c>
      <c r="E8" s="138">
        <v>0</v>
      </c>
      <c r="F8" s="138">
        <v>0</v>
      </c>
      <c r="G8" s="138">
        <v>0</v>
      </c>
      <c r="H8" s="138">
        <v>0</v>
      </c>
      <c r="I8" s="138">
        <v>0</v>
      </c>
      <c r="J8" s="138">
        <v>0</v>
      </c>
      <c r="K8" s="138">
        <v>0</v>
      </c>
      <c r="L8" s="138">
        <v>0</v>
      </c>
      <c r="M8" s="138">
        <v>0</v>
      </c>
      <c r="N8" s="138">
        <v>0</v>
      </c>
      <c r="O8" s="138">
        <v>0</v>
      </c>
      <c r="P8" s="138">
        <v>0</v>
      </c>
      <c r="Q8" s="138">
        <v>0</v>
      </c>
    </row>
    <row r="9" spans="1:17" x14ac:dyDescent="0.25">
      <c r="A9" s="1"/>
      <c r="B9" s="139" t="s">
        <v>431</v>
      </c>
      <c r="C9" s="140"/>
      <c r="D9" s="141">
        <v>2024</v>
      </c>
      <c r="E9" s="142">
        <v>0</v>
      </c>
      <c r="F9" s="142">
        <v>0</v>
      </c>
      <c r="G9" s="142">
        <v>0</v>
      </c>
      <c r="H9" s="142">
        <v>0</v>
      </c>
      <c r="I9" s="142">
        <v>0</v>
      </c>
      <c r="J9" s="142">
        <v>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v>0</v>
      </c>
    </row>
    <row r="10" spans="1:17" x14ac:dyDescent="0.25">
      <c r="A10" s="74"/>
      <c r="B10" s="143" t="s">
        <v>283</v>
      </c>
      <c r="C10" s="144" t="s">
        <v>284</v>
      </c>
      <c r="D10" s="145" t="s">
        <v>432</v>
      </c>
      <c r="E10" s="146" t="s">
        <v>6</v>
      </c>
      <c r="F10" s="146" t="s">
        <v>7</v>
      </c>
      <c r="G10" s="146" t="s">
        <v>8</v>
      </c>
      <c r="H10" s="146" t="s">
        <v>9</v>
      </c>
      <c r="I10" s="146" t="s">
        <v>10</v>
      </c>
      <c r="J10" s="146" t="s">
        <v>11</v>
      </c>
      <c r="K10" s="146" t="s">
        <v>12</v>
      </c>
      <c r="L10" s="146" t="s">
        <v>13</v>
      </c>
      <c r="M10" s="146" t="s">
        <v>14</v>
      </c>
      <c r="N10" s="146" t="s">
        <v>15</v>
      </c>
      <c r="O10" s="146" t="s">
        <v>16</v>
      </c>
      <c r="P10" s="146" t="s">
        <v>17</v>
      </c>
      <c r="Q10" s="147" t="s">
        <v>274</v>
      </c>
    </row>
    <row r="11" spans="1:17" x14ac:dyDescent="0.25">
      <c r="B11" s="148" t="s">
        <v>286</v>
      </c>
      <c r="C11" s="148">
        <v>106</v>
      </c>
      <c r="D11" s="118">
        <v>2024</v>
      </c>
      <c r="E11" s="149">
        <v>0</v>
      </c>
      <c r="F11" s="149">
        <v>0</v>
      </c>
      <c r="G11" s="149">
        <v>0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  <c r="M11" s="149">
        <v>0</v>
      </c>
      <c r="N11" s="149">
        <v>0</v>
      </c>
      <c r="O11" s="149">
        <v>0</v>
      </c>
      <c r="P11" s="149">
        <v>0</v>
      </c>
      <c r="Q11" s="150">
        <v>0</v>
      </c>
    </row>
    <row r="12" spans="1:17" x14ac:dyDescent="0.25">
      <c r="B12" s="201" t="s">
        <v>416</v>
      </c>
      <c r="C12" s="202"/>
      <c r="D12" s="202"/>
      <c r="E12" s="112">
        <v>0</v>
      </c>
      <c r="F12" s="112">
        <v>0</v>
      </c>
      <c r="G12" s="112">
        <v>0</v>
      </c>
      <c r="H12" s="112">
        <v>0</v>
      </c>
      <c r="I12" s="112">
        <v>0</v>
      </c>
      <c r="J12" s="112">
        <v>0</v>
      </c>
      <c r="K12" s="112">
        <v>0</v>
      </c>
      <c r="L12" s="112">
        <v>0</v>
      </c>
      <c r="M12" s="112">
        <v>0</v>
      </c>
      <c r="N12" s="112">
        <v>0</v>
      </c>
      <c r="O12" s="112">
        <v>0</v>
      </c>
      <c r="P12" s="112">
        <v>0</v>
      </c>
      <c r="Q12" s="58">
        <v>0</v>
      </c>
    </row>
    <row r="13" spans="1:17" x14ac:dyDescent="0.25">
      <c r="B13" s="148" t="s">
        <v>395</v>
      </c>
      <c r="C13" s="148">
        <v>0</v>
      </c>
      <c r="D13" s="118">
        <v>2024</v>
      </c>
      <c r="E13" s="149">
        <v>0</v>
      </c>
      <c r="F13" s="149">
        <v>0</v>
      </c>
      <c r="G13" s="149">
        <v>0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49">
        <v>0</v>
      </c>
      <c r="N13" s="149">
        <v>0</v>
      </c>
      <c r="O13" s="149">
        <v>0</v>
      </c>
      <c r="P13" s="149">
        <v>0</v>
      </c>
      <c r="Q13" s="150">
        <v>0</v>
      </c>
    </row>
    <row r="14" spans="1:17" x14ac:dyDescent="0.25">
      <c r="B14" s="201" t="s">
        <v>416</v>
      </c>
      <c r="C14" s="202"/>
      <c r="D14" s="202"/>
      <c r="E14" s="112">
        <v>0</v>
      </c>
      <c r="F14" s="112">
        <v>0</v>
      </c>
      <c r="G14" s="112">
        <v>0</v>
      </c>
      <c r="H14" s="112">
        <v>0</v>
      </c>
      <c r="I14" s="112">
        <v>0</v>
      </c>
      <c r="J14" s="112">
        <v>0</v>
      </c>
      <c r="K14" s="112">
        <v>0</v>
      </c>
      <c r="L14" s="112">
        <v>0</v>
      </c>
      <c r="M14" s="112">
        <v>0</v>
      </c>
      <c r="N14" s="112">
        <v>0</v>
      </c>
      <c r="O14" s="112">
        <v>0</v>
      </c>
      <c r="P14" s="112">
        <v>0</v>
      </c>
      <c r="Q14" s="58">
        <v>0</v>
      </c>
    </row>
    <row r="15" spans="1:17" x14ac:dyDescent="0.25">
      <c r="B15" s="148" t="s">
        <v>397</v>
      </c>
      <c r="C15" s="148">
        <v>0</v>
      </c>
      <c r="D15" s="118">
        <v>2024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50">
        <v>0</v>
      </c>
    </row>
    <row r="16" spans="1:17" x14ac:dyDescent="0.25">
      <c r="B16" s="201" t="s">
        <v>416</v>
      </c>
      <c r="C16" s="202"/>
      <c r="D16" s="202"/>
      <c r="E16" s="112">
        <v>0</v>
      </c>
      <c r="F16" s="112">
        <v>0</v>
      </c>
      <c r="G16" s="112">
        <v>0</v>
      </c>
      <c r="H16" s="112">
        <v>0</v>
      </c>
      <c r="I16" s="112">
        <v>0</v>
      </c>
      <c r="J16" s="112">
        <v>0</v>
      </c>
      <c r="K16" s="112">
        <v>0</v>
      </c>
      <c r="L16" s="112">
        <v>0</v>
      </c>
      <c r="M16" s="112">
        <v>0</v>
      </c>
      <c r="N16" s="112">
        <v>0</v>
      </c>
      <c r="O16" s="112">
        <v>0</v>
      </c>
      <c r="P16" s="112">
        <v>0</v>
      </c>
      <c r="Q16" s="58">
        <v>0</v>
      </c>
    </row>
    <row r="17" spans="1:17" x14ac:dyDescent="0.25">
      <c r="B17" s="148" t="s">
        <v>398</v>
      </c>
      <c r="C17" s="148">
        <v>0</v>
      </c>
      <c r="D17" s="118">
        <v>2024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49">
        <v>0</v>
      </c>
      <c r="O17" s="149">
        <v>0</v>
      </c>
      <c r="P17" s="149">
        <v>0</v>
      </c>
      <c r="Q17" s="150">
        <v>0</v>
      </c>
    </row>
    <row r="18" spans="1:17" x14ac:dyDescent="0.25">
      <c r="B18" s="201" t="s">
        <v>416</v>
      </c>
      <c r="C18" s="202"/>
      <c r="D18" s="202"/>
      <c r="E18" s="112">
        <v>0</v>
      </c>
      <c r="F18" s="112">
        <v>0</v>
      </c>
      <c r="G18" s="112">
        <v>0</v>
      </c>
      <c r="H18" s="112">
        <v>0</v>
      </c>
      <c r="I18" s="112">
        <v>0</v>
      </c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0</v>
      </c>
      <c r="P18" s="112">
        <v>0</v>
      </c>
      <c r="Q18" s="58">
        <v>0</v>
      </c>
    </row>
    <row r="19" spans="1:17" x14ac:dyDescent="0.25">
      <c r="A19" s="1"/>
      <c r="B19" s="151" t="s">
        <v>433</v>
      </c>
      <c r="C19" s="152"/>
      <c r="D19" s="153">
        <v>2024</v>
      </c>
      <c r="E19" s="154">
        <v>0</v>
      </c>
      <c r="F19" s="154">
        <v>0</v>
      </c>
      <c r="G19" s="154">
        <v>0</v>
      </c>
      <c r="H19" s="154">
        <v>0</v>
      </c>
      <c r="I19" s="154">
        <v>0</v>
      </c>
      <c r="J19" s="154">
        <v>0</v>
      </c>
      <c r="K19" s="154">
        <v>0</v>
      </c>
      <c r="L19" s="154">
        <v>0</v>
      </c>
      <c r="M19" s="154">
        <v>0</v>
      </c>
      <c r="N19" s="154">
        <v>0</v>
      </c>
      <c r="O19" s="154">
        <v>0</v>
      </c>
      <c r="P19" s="154">
        <v>0</v>
      </c>
      <c r="Q19" s="155">
        <v>0</v>
      </c>
    </row>
    <row r="20" spans="1:17" x14ac:dyDescent="0.25">
      <c r="A20" s="74"/>
      <c r="B20" s="143" t="s">
        <v>283</v>
      </c>
      <c r="C20" s="144" t="s">
        <v>284</v>
      </c>
      <c r="D20" s="145" t="s">
        <v>432</v>
      </c>
      <c r="E20" s="146" t="s">
        <v>6</v>
      </c>
      <c r="F20" s="146" t="s">
        <v>7</v>
      </c>
      <c r="G20" s="146" t="s">
        <v>8</v>
      </c>
      <c r="H20" s="146" t="s">
        <v>9</v>
      </c>
      <c r="I20" s="146" t="s">
        <v>10</v>
      </c>
      <c r="J20" s="146" t="s">
        <v>11</v>
      </c>
      <c r="K20" s="146" t="s">
        <v>12</v>
      </c>
      <c r="L20" s="146" t="s">
        <v>13</v>
      </c>
      <c r="M20" s="146" t="s">
        <v>14</v>
      </c>
      <c r="N20" s="146" t="s">
        <v>15</v>
      </c>
      <c r="O20" s="146" t="s">
        <v>16</v>
      </c>
      <c r="P20" s="146" t="s">
        <v>17</v>
      </c>
      <c r="Q20" s="147" t="s">
        <v>274</v>
      </c>
    </row>
    <row r="21" spans="1:17" x14ac:dyDescent="0.25">
      <c r="B21" s="148" t="s">
        <v>286</v>
      </c>
      <c r="C21" s="148">
        <v>106</v>
      </c>
      <c r="D21" s="118">
        <v>2024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  <c r="J21" s="149">
        <v>0</v>
      </c>
      <c r="K21" s="149">
        <v>0</v>
      </c>
      <c r="L21" s="149">
        <v>0</v>
      </c>
      <c r="M21" s="149">
        <v>0</v>
      </c>
      <c r="N21" s="149">
        <v>0</v>
      </c>
      <c r="O21" s="149">
        <v>0</v>
      </c>
      <c r="P21" s="149">
        <v>0</v>
      </c>
      <c r="Q21" s="150">
        <v>0</v>
      </c>
    </row>
    <row r="22" spans="1:17" x14ac:dyDescent="0.25">
      <c r="B22" s="201" t="s">
        <v>416</v>
      </c>
      <c r="C22" s="202"/>
      <c r="D22" s="202"/>
      <c r="E22" s="112">
        <v>0</v>
      </c>
      <c r="F22" s="112">
        <v>0</v>
      </c>
      <c r="G22" s="112">
        <v>0</v>
      </c>
      <c r="H22" s="112">
        <v>0</v>
      </c>
      <c r="I22" s="112">
        <v>0</v>
      </c>
      <c r="J22" s="112">
        <v>0</v>
      </c>
      <c r="K22" s="112">
        <v>0</v>
      </c>
      <c r="L22" s="112">
        <v>0</v>
      </c>
      <c r="M22" s="112">
        <v>0</v>
      </c>
      <c r="N22" s="112">
        <v>0</v>
      </c>
      <c r="O22" s="112">
        <v>0</v>
      </c>
      <c r="P22" s="112">
        <v>0</v>
      </c>
      <c r="Q22" s="58">
        <v>0</v>
      </c>
    </row>
    <row r="23" spans="1:17" x14ac:dyDescent="0.25">
      <c r="B23" s="148" t="s">
        <v>395</v>
      </c>
      <c r="C23" s="148">
        <v>0</v>
      </c>
      <c r="D23" s="118">
        <v>2024</v>
      </c>
      <c r="E23" s="149">
        <v>0</v>
      </c>
      <c r="F23" s="149">
        <v>0</v>
      </c>
      <c r="G23" s="149">
        <v>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49">
        <v>0</v>
      </c>
      <c r="N23" s="149">
        <v>0</v>
      </c>
      <c r="O23" s="149">
        <v>0</v>
      </c>
      <c r="P23" s="149">
        <v>0</v>
      </c>
      <c r="Q23" s="150">
        <v>0</v>
      </c>
    </row>
    <row r="24" spans="1:17" x14ac:dyDescent="0.25">
      <c r="B24" s="201" t="s">
        <v>416</v>
      </c>
      <c r="C24" s="202"/>
      <c r="D24" s="202"/>
      <c r="E24" s="112">
        <v>0</v>
      </c>
      <c r="F24" s="112">
        <v>0</v>
      </c>
      <c r="G24" s="112">
        <v>0</v>
      </c>
      <c r="H24" s="112">
        <v>0</v>
      </c>
      <c r="I24" s="112">
        <v>0</v>
      </c>
      <c r="J24" s="112">
        <v>0</v>
      </c>
      <c r="K24" s="112">
        <v>0</v>
      </c>
      <c r="L24" s="112">
        <v>0</v>
      </c>
      <c r="M24" s="112">
        <v>0</v>
      </c>
      <c r="N24" s="112">
        <v>0</v>
      </c>
      <c r="O24" s="112">
        <v>0</v>
      </c>
      <c r="P24" s="112">
        <v>0</v>
      </c>
      <c r="Q24" s="58">
        <v>0</v>
      </c>
    </row>
    <row r="25" spans="1:17" x14ac:dyDescent="0.25">
      <c r="B25" s="148" t="s">
        <v>397</v>
      </c>
      <c r="C25" s="148">
        <v>0</v>
      </c>
      <c r="D25" s="118">
        <v>2024</v>
      </c>
      <c r="E25" s="149">
        <v>0</v>
      </c>
      <c r="F25" s="149">
        <v>0</v>
      </c>
      <c r="G25" s="149">
        <v>0</v>
      </c>
      <c r="H25" s="149">
        <v>0</v>
      </c>
      <c r="I25" s="149">
        <v>0</v>
      </c>
      <c r="J25" s="149">
        <v>0</v>
      </c>
      <c r="K25" s="149">
        <v>0</v>
      </c>
      <c r="L25" s="149">
        <v>0</v>
      </c>
      <c r="M25" s="149">
        <v>0</v>
      </c>
      <c r="N25" s="149">
        <v>0</v>
      </c>
      <c r="O25" s="149">
        <v>0</v>
      </c>
      <c r="P25" s="149">
        <v>0</v>
      </c>
      <c r="Q25" s="150">
        <v>0</v>
      </c>
    </row>
    <row r="26" spans="1:17" x14ac:dyDescent="0.25">
      <c r="B26" s="201" t="s">
        <v>416</v>
      </c>
      <c r="C26" s="202"/>
      <c r="D26" s="202"/>
      <c r="E26" s="112">
        <v>0</v>
      </c>
      <c r="F26" s="112">
        <v>0</v>
      </c>
      <c r="G26" s="112">
        <v>0</v>
      </c>
      <c r="H26" s="112">
        <v>0</v>
      </c>
      <c r="I26" s="112">
        <v>0</v>
      </c>
      <c r="J26" s="112">
        <v>0</v>
      </c>
      <c r="K26" s="112">
        <v>0</v>
      </c>
      <c r="L26" s="112">
        <v>0</v>
      </c>
      <c r="M26" s="112">
        <v>0</v>
      </c>
      <c r="N26" s="112">
        <v>0</v>
      </c>
      <c r="O26" s="112">
        <v>0</v>
      </c>
      <c r="P26" s="112">
        <v>0</v>
      </c>
      <c r="Q26" s="58">
        <v>0</v>
      </c>
    </row>
    <row r="27" spans="1:17" x14ac:dyDescent="0.25">
      <c r="B27" s="148" t="s">
        <v>398</v>
      </c>
      <c r="C27" s="148">
        <v>0</v>
      </c>
      <c r="D27" s="118">
        <v>2024</v>
      </c>
      <c r="E27" s="149">
        <v>0</v>
      </c>
      <c r="F27" s="149">
        <v>0</v>
      </c>
      <c r="G27" s="149">
        <v>0</v>
      </c>
      <c r="H27" s="149">
        <v>0</v>
      </c>
      <c r="I27" s="149">
        <v>0</v>
      </c>
      <c r="J27" s="149">
        <v>0</v>
      </c>
      <c r="K27" s="149">
        <v>0</v>
      </c>
      <c r="L27" s="149">
        <v>0</v>
      </c>
      <c r="M27" s="149">
        <v>0</v>
      </c>
      <c r="N27" s="149">
        <v>0</v>
      </c>
      <c r="O27" s="149">
        <v>0</v>
      </c>
      <c r="P27" s="149">
        <v>0</v>
      </c>
      <c r="Q27" s="150">
        <v>0</v>
      </c>
    </row>
    <row r="28" spans="1:17" x14ac:dyDescent="0.25">
      <c r="B28" s="201" t="s">
        <v>416</v>
      </c>
      <c r="C28" s="202"/>
      <c r="D28" s="202"/>
      <c r="E28" s="112">
        <v>0</v>
      </c>
      <c r="F28" s="112">
        <v>0</v>
      </c>
      <c r="G28" s="112">
        <v>0</v>
      </c>
      <c r="H28" s="112">
        <v>0</v>
      </c>
      <c r="I28" s="112">
        <v>0</v>
      </c>
      <c r="J28" s="112">
        <v>0</v>
      </c>
      <c r="K28" s="112">
        <v>0</v>
      </c>
      <c r="L28" s="112">
        <v>0</v>
      </c>
      <c r="M28" s="112">
        <v>0</v>
      </c>
      <c r="N28" s="112">
        <v>0</v>
      </c>
      <c r="O28" s="112">
        <v>0</v>
      </c>
      <c r="P28" s="112">
        <v>0</v>
      </c>
      <c r="Q28" s="58">
        <v>0</v>
      </c>
    </row>
    <row r="29" spans="1:17" x14ac:dyDescent="0.25">
      <c r="A29" s="1"/>
      <c r="B29" s="151" t="s">
        <v>434</v>
      </c>
      <c r="C29" s="152"/>
      <c r="D29" s="153">
        <v>2024</v>
      </c>
      <c r="E29" s="154">
        <v>0</v>
      </c>
      <c r="F29" s="154">
        <v>0</v>
      </c>
      <c r="G29" s="154">
        <v>0</v>
      </c>
      <c r="H29" s="154">
        <v>0</v>
      </c>
      <c r="I29" s="154">
        <v>0</v>
      </c>
      <c r="J29" s="154">
        <v>0</v>
      </c>
      <c r="K29" s="154">
        <v>0</v>
      </c>
      <c r="L29" s="154">
        <v>0</v>
      </c>
      <c r="M29" s="154">
        <v>0</v>
      </c>
      <c r="N29" s="154">
        <v>0</v>
      </c>
      <c r="O29" s="154">
        <v>0</v>
      </c>
      <c r="P29" s="154">
        <v>0</v>
      </c>
      <c r="Q29" s="155">
        <v>0</v>
      </c>
    </row>
    <row r="30" spans="1:17" x14ac:dyDescent="0.25">
      <c r="A30" s="74"/>
      <c r="B30" s="143" t="s">
        <v>283</v>
      </c>
      <c r="C30" s="144" t="s">
        <v>284</v>
      </c>
      <c r="D30" s="145" t="s">
        <v>432</v>
      </c>
      <c r="E30" s="146" t="s">
        <v>6</v>
      </c>
      <c r="F30" s="146" t="s">
        <v>7</v>
      </c>
      <c r="G30" s="146" t="s">
        <v>8</v>
      </c>
      <c r="H30" s="146" t="s">
        <v>9</v>
      </c>
      <c r="I30" s="146" t="s">
        <v>10</v>
      </c>
      <c r="J30" s="146" t="s">
        <v>11</v>
      </c>
      <c r="K30" s="146" t="s">
        <v>12</v>
      </c>
      <c r="L30" s="146" t="s">
        <v>13</v>
      </c>
      <c r="M30" s="146" t="s">
        <v>14</v>
      </c>
      <c r="N30" s="146" t="s">
        <v>15</v>
      </c>
      <c r="O30" s="146" t="s">
        <v>16</v>
      </c>
      <c r="P30" s="146" t="s">
        <v>17</v>
      </c>
      <c r="Q30" s="147" t="s">
        <v>274</v>
      </c>
    </row>
    <row r="31" spans="1:17" x14ac:dyDescent="0.25">
      <c r="B31" s="148" t="s">
        <v>286</v>
      </c>
      <c r="C31" s="148">
        <v>106</v>
      </c>
      <c r="D31" s="118">
        <v>2024</v>
      </c>
      <c r="E31" s="149">
        <v>0</v>
      </c>
      <c r="F31" s="149">
        <v>0</v>
      </c>
      <c r="G31" s="149">
        <v>0</v>
      </c>
      <c r="H31" s="149">
        <v>0</v>
      </c>
      <c r="I31" s="149">
        <v>0</v>
      </c>
      <c r="J31" s="149">
        <v>0</v>
      </c>
      <c r="K31" s="149">
        <v>0</v>
      </c>
      <c r="L31" s="149">
        <v>0</v>
      </c>
      <c r="M31" s="149">
        <v>0</v>
      </c>
      <c r="N31" s="149">
        <v>0</v>
      </c>
      <c r="O31" s="149">
        <v>0</v>
      </c>
      <c r="P31" s="149">
        <v>0</v>
      </c>
      <c r="Q31" s="150">
        <v>0</v>
      </c>
    </row>
    <row r="32" spans="1:17" x14ac:dyDescent="0.25">
      <c r="B32" s="201" t="s">
        <v>416</v>
      </c>
      <c r="C32" s="202"/>
      <c r="D32" s="202"/>
      <c r="E32" s="112">
        <v>0</v>
      </c>
      <c r="F32" s="112">
        <v>0</v>
      </c>
      <c r="G32" s="112">
        <v>0</v>
      </c>
      <c r="H32" s="112">
        <v>0</v>
      </c>
      <c r="I32" s="112">
        <v>0</v>
      </c>
      <c r="J32" s="112">
        <v>0</v>
      </c>
      <c r="K32" s="112">
        <v>0</v>
      </c>
      <c r="L32" s="112">
        <v>0</v>
      </c>
      <c r="M32" s="112">
        <v>0</v>
      </c>
      <c r="N32" s="112">
        <v>0</v>
      </c>
      <c r="O32" s="112">
        <v>0</v>
      </c>
      <c r="P32" s="112">
        <v>0</v>
      </c>
      <c r="Q32" s="58">
        <v>0</v>
      </c>
    </row>
    <row r="33" spans="2:17" x14ac:dyDescent="0.25">
      <c r="B33" s="148" t="s">
        <v>395</v>
      </c>
      <c r="C33" s="148">
        <v>0</v>
      </c>
      <c r="D33" s="118">
        <v>2024</v>
      </c>
      <c r="E33" s="149">
        <v>0</v>
      </c>
      <c r="F33" s="149">
        <v>0</v>
      </c>
      <c r="G33" s="149">
        <v>0</v>
      </c>
      <c r="H33" s="149">
        <v>0</v>
      </c>
      <c r="I33" s="149">
        <v>0</v>
      </c>
      <c r="J33" s="149">
        <v>0</v>
      </c>
      <c r="K33" s="149">
        <v>0</v>
      </c>
      <c r="L33" s="149">
        <v>0</v>
      </c>
      <c r="M33" s="149">
        <v>0</v>
      </c>
      <c r="N33" s="149">
        <v>0</v>
      </c>
      <c r="O33" s="149">
        <v>0</v>
      </c>
      <c r="P33" s="149">
        <v>0</v>
      </c>
      <c r="Q33" s="150">
        <v>0</v>
      </c>
    </row>
    <row r="34" spans="2:17" x14ac:dyDescent="0.25">
      <c r="B34" s="201" t="s">
        <v>416</v>
      </c>
      <c r="C34" s="202"/>
      <c r="D34" s="202"/>
      <c r="E34" s="112">
        <v>0</v>
      </c>
      <c r="F34" s="112">
        <v>0</v>
      </c>
      <c r="G34" s="112">
        <v>0</v>
      </c>
      <c r="H34" s="112">
        <v>0</v>
      </c>
      <c r="I34" s="112">
        <v>0</v>
      </c>
      <c r="J34" s="112">
        <v>0</v>
      </c>
      <c r="K34" s="112">
        <v>0</v>
      </c>
      <c r="L34" s="112">
        <v>0</v>
      </c>
      <c r="M34" s="112">
        <v>0</v>
      </c>
      <c r="N34" s="112">
        <v>0</v>
      </c>
      <c r="O34" s="112">
        <v>0</v>
      </c>
      <c r="P34" s="112">
        <v>0</v>
      </c>
      <c r="Q34" s="58">
        <v>0</v>
      </c>
    </row>
    <row r="35" spans="2:17" x14ac:dyDescent="0.25">
      <c r="B35" s="148" t="s">
        <v>397</v>
      </c>
      <c r="C35" s="148">
        <v>0</v>
      </c>
      <c r="D35" s="118">
        <v>2024</v>
      </c>
      <c r="E35" s="149">
        <v>0</v>
      </c>
      <c r="F35" s="149">
        <v>0</v>
      </c>
      <c r="G35" s="149">
        <v>0</v>
      </c>
      <c r="H35" s="149">
        <v>0</v>
      </c>
      <c r="I35" s="149">
        <v>0</v>
      </c>
      <c r="J35" s="149">
        <v>0</v>
      </c>
      <c r="K35" s="149">
        <v>0</v>
      </c>
      <c r="L35" s="149">
        <v>0</v>
      </c>
      <c r="M35" s="149">
        <v>0</v>
      </c>
      <c r="N35" s="149">
        <v>0</v>
      </c>
      <c r="O35" s="149">
        <v>0</v>
      </c>
      <c r="P35" s="149">
        <v>0</v>
      </c>
      <c r="Q35" s="150">
        <v>0</v>
      </c>
    </row>
    <row r="36" spans="2:17" x14ac:dyDescent="0.25">
      <c r="B36" s="201" t="s">
        <v>416</v>
      </c>
      <c r="C36" s="202"/>
      <c r="D36" s="202"/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58">
        <v>0</v>
      </c>
    </row>
    <row r="37" spans="2:17" x14ac:dyDescent="0.25">
      <c r="B37" s="148" t="s">
        <v>398</v>
      </c>
      <c r="C37" s="148">
        <v>0</v>
      </c>
      <c r="D37" s="118">
        <v>2024</v>
      </c>
      <c r="E37" s="149">
        <v>0</v>
      </c>
      <c r="F37" s="149">
        <v>0</v>
      </c>
      <c r="G37" s="149">
        <v>0</v>
      </c>
      <c r="H37" s="149">
        <v>0</v>
      </c>
      <c r="I37" s="149">
        <v>0</v>
      </c>
      <c r="J37" s="149">
        <v>0</v>
      </c>
      <c r="K37" s="149">
        <v>0</v>
      </c>
      <c r="L37" s="149">
        <v>0</v>
      </c>
      <c r="M37" s="149">
        <v>0</v>
      </c>
      <c r="N37" s="149">
        <v>0</v>
      </c>
      <c r="O37" s="149">
        <v>0</v>
      </c>
      <c r="P37" s="149">
        <v>0</v>
      </c>
      <c r="Q37" s="150">
        <v>0</v>
      </c>
    </row>
    <row r="38" spans="2:17" x14ac:dyDescent="0.25">
      <c r="B38" s="203" t="s">
        <v>416</v>
      </c>
      <c r="C38" s="204"/>
      <c r="D38" s="204"/>
      <c r="E38" s="156">
        <v>0</v>
      </c>
      <c r="F38" s="156">
        <v>0</v>
      </c>
      <c r="G38" s="156">
        <v>0</v>
      </c>
      <c r="H38" s="156">
        <v>0</v>
      </c>
      <c r="I38" s="156">
        <v>0</v>
      </c>
      <c r="J38" s="156">
        <v>0</v>
      </c>
      <c r="K38" s="156">
        <v>0</v>
      </c>
      <c r="L38" s="156">
        <v>0</v>
      </c>
      <c r="M38" s="156">
        <v>0</v>
      </c>
      <c r="N38" s="156">
        <v>0</v>
      </c>
      <c r="O38" s="156">
        <v>0</v>
      </c>
      <c r="P38" s="156">
        <v>0</v>
      </c>
      <c r="Q38" s="157">
        <v>0</v>
      </c>
    </row>
  </sheetData>
  <mergeCells count="14">
    <mergeCell ref="B32:D32"/>
    <mergeCell ref="B34:D34"/>
    <mergeCell ref="B36:D36"/>
    <mergeCell ref="B38:D38"/>
    <mergeCell ref="B18:D18"/>
    <mergeCell ref="B22:D22"/>
    <mergeCell ref="B24:D24"/>
    <mergeCell ref="B26:D26"/>
    <mergeCell ref="B28:D28"/>
    <mergeCell ref="A1:Q1"/>
    <mergeCell ref="A2:Q2"/>
    <mergeCell ref="B12:D12"/>
    <mergeCell ref="B14:D14"/>
    <mergeCell ref="B16:D16"/>
  </mergeCells>
  <pageMargins left="0.7" right="0.7" top="0.75" bottom="0.75" header="0.3" footer="0.3"/>
  <pageSetup paperSize="9" fitToWidth="0" fitToHeight="0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6"/>
  <sheetViews>
    <sheetView showGridLines="0" zoomScaleNormal="100" workbookViewId="0">
      <pane ySplit="4" topLeftCell="A5" activePane="bottomLeft" state="frozen"/>
      <selection pane="bottomLeft"/>
    </sheetView>
  </sheetViews>
  <sheetFormatPr defaultRowHeight="15" x14ac:dyDescent="0.25"/>
  <cols>
    <col min="1" max="1" width="2.42578125" customWidth="1"/>
    <col min="2" max="2" width="37.42578125" customWidth="1"/>
    <col min="3" max="3" width="7.42578125" customWidth="1"/>
    <col min="4" max="15" width="15" customWidth="1"/>
    <col min="16" max="16" width="17.42578125" customWidth="1"/>
  </cols>
  <sheetData>
    <row r="1" spans="1:16" x14ac:dyDescent="0.2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</row>
    <row r="2" spans="1:16" x14ac:dyDescent="0.25">
      <c r="A2" s="197" t="s">
        <v>435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74"/>
      <c r="B4" s="74"/>
      <c r="C4" s="74"/>
      <c r="D4" s="77" t="s">
        <v>6</v>
      </c>
      <c r="E4" s="77" t="s">
        <v>7</v>
      </c>
      <c r="F4" s="77" t="s">
        <v>8</v>
      </c>
      <c r="G4" s="77" t="s">
        <v>9</v>
      </c>
      <c r="H4" s="77" t="s">
        <v>10</v>
      </c>
      <c r="I4" s="77" t="s">
        <v>11</v>
      </c>
      <c r="J4" s="77" t="s">
        <v>12</v>
      </c>
      <c r="K4" s="77" t="s">
        <v>13</v>
      </c>
      <c r="L4" s="77" t="s">
        <v>14</v>
      </c>
      <c r="M4" s="77" t="s">
        <v>15</v>
      </c>
      <c r="N4" s="77" t="s">
        <v>16</v>
      </c>
      <c r="O4" s="77" t="s">
        <v>17</v>
      </c>
      <c r="P4" s="77" t="s">
        <v>274</v>
      </c>
    </row>
    <row r="5" spans="1:16" x14ac:dyDescent="0.25">
      <c r="B5" s="59" t="s">
        <v>436</v>
      </c>
      <c r="C5" s="117">
        <v>2024</v>
      </c>
      <c r="D5" s="125">
        <v>0</v>
      </c>
      <c r="E5" s="125">
        <v>0</v>
      </c>
      <c r="F5" s="125">
        <v>0</v>
      </c>
      <c r="G5" s="125">
        <v>0</v>
      </c>
      <c r="H5" s="125">
        <v>0</v>
      </c>
      <c r="I5" s="125">
        <v>0</v>
      </c>
      <c r="J5" s="125">
        <v>0</v>
      </c>
      <c r="K5" s="125">
        <v>0</v>
      </c>
      <c r="L5" s="125">
        <v>0</v>
      </c>
      <c r="M5" s="125">
        <v>0</v>
      </c>
      <c r="N5" s="125">
        <v>0</v>
      </c>
      <c r="O5" s="125">
        <v>0</v>
      </c>
      <c r="P5" s="99">
        <v>0</v>
      </c>
    </row>
    <row r="6" spans="1:16" x14ac:dyDescent="0.25">
      <c r="B6" s="59" t="s">
        <v>437</v>
      </c>
      <c r="C6" s="117">
        <v>2024</v>
      </c>
      <c r="D6" s="125">
        <v>0</v>
      </c>
      <c r="E6" s="125">
        <v>0</v>
      </c>
      <c r="F6" s="125">
        <v>0</v>
      </c>
      <c r="G6" s="125">
        <v>0</v>
      </c>
      <c r="H6" s="125">
        <v>0</v>
      </c>
      <c r="I6" s="125">
        <v>0</v>
      </c>
      <c r="J6" s="125">
        <v>0</v>
      </c>
      <c r="K6" s="125">
        <v>0</v>
      </c>
      <c r="L6" s="125">
        <v>0</v>
      </c>
      <c r="M6" s="125">
        <v>0</v>
      </c>
      <c r="N6" s="125">
        <v>0</v>
      </c>
      <c r="O6" s="125">
        <v>0</v>
      </c>
      <c r="P6" s="99">
        <v>0</v>
      </c>
    </row>
    <row r="7" spans="1:16" x14ac:dyDescent="0.25">
      <c r="B7" s="59" t="s">
        <v>438</v>
      </c>
      <c r="C7" s="117">
        <v>2024</v>
      </c>
      <c r="D7" s="123">
        <v>0</v>
      </c>
      <c r="E7" s="123">
        <v>0</v>
      </c>
      <c r="F7" s="123">
        <v>0</v>
      </c>
      <c r="G7" s="123">
        <v>0</v>
      </c>
      <c r="H7" s="123">
        <v>0</v>
      </c>
      <c r="I7" s="123">
        <v>0</v>
      </c>
      <c r="J7" s="123">
        <v>0</v>
      </c>
      <c r="K7" s="123">
        <v>0</v>
      </c>
      <c r="L7" s="123">
        <v>0</v>
      </c>
      <c r="M7" s="123">
        <v>0</v>
      </c>
      <c r="N7" s="123">
        <v>0</v>
      </c>
      <c r="O7" s="123">
        <v>0</v>
      </c>
      <c r="P7" s="124">
        <v>0</v>
      </c>
    </row>
    <row r="8" spans="1:16" x14ac:dyDescent="0.25">
      <c r="B8" s="63" t="s">
        <v>439</v>
      </c>
      <c r="C8" s="118">
        <v>2024</v>
      </c>
      <c r="D8" s="149">
        <v>0</v>
      </c>
      <c r="E8" s="149">
        <v>0</v>
      </c>
      <c r="F8" s="149">
        <v>0</v>
      </c>
      <c r="G8" s="149">
        <v>0</v>
      </c>
      <c r="H8" s="149">
        <v>0</v>
      </c>
      <c r="I8" s="149">
        <v>0</v>
      </c>
      <c r="J8" s="149">
        <v>0</v>
      </c>
      <c r="K8" s="149">
        <v>0</v>
      </c>
      <c r="L8" s="149">
        <v>0</v>
      </c>
      <c r="M8" s="149">
        <v>0</v>
      </c>
      <c r="N8" s="149">
        <v>0</v>
      </c>
      <c r="O8" s="149">
        <v>0</v>
      </c>
      <c r="P8" s="150">
        <v>0</v>
      </c>
    </row>
    <row r="9" spans="1:16" x14ac:dyDescent="0.25">
      <c r="B9" s="59" t="s">
        <v>440</v>
      </c>
      <c r="C9" s="117">
        <v>2024</v>
      </c>
      <c r="D9" s="125">
        <v>0</v>
      </c>
      <c r="E9" s="125">
        <v>0</v>
      </c>
      <c r="F9" s="125">
        <v>0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0</v>
      </c>
      <c r="M9" s="125">
        <v>0</v>
      </c>
      <c r="N9" s="125">
        <v>0</v>
      </c>
      <c r="O9" s="125">
        <v>0</v>
      </c>
      <c r="P9" s="99">
        <v>0</v>
      </c>
    </row>
    <row r="10" spans="1:16" x14ac:dyDescent="0.25">
      <c r="B10" s="63" t="s">
        <v>424</v>
      </c>
      <c r="C10" s="118">
        <v>2024</v>
      </c>
      <c r="D10" s="149">
        <v>106</v>
      </c>
      <c r="E10" s="149">
        <v>106</v>
      </c>
      <c r="F10" s="149">
        <v>106</v>
      </c>
      <c r="G10" s="149">
        <v>106</v>
      </c>
      <c r="H10" s="149">
        <v>106</v>
      </c>
      <c r="I10" s="149">
        <v>106</v>
      </c>
      <c r="J10" s="149">
        <v>106</v>
      </c>
      <c r="K10" s="149">
        <v>106</v>
      </c>
      <c r="L10" s="149">
        <v>106</v>
      </c>
      <c r="M10" s="149">
        <v>106</v>
      </c>
      <c r="N10" s="149">
        <v>106</v>
      </c>
      <c r="O10" s="149">
        <v>106</v>
      </c>
      <c r="P10" s="150">
        <v>106</v>
      </c>
    </row>
    <row r="11" spans="1:16" x14ac:dyDescent="0.25">
      <c r="B11" s="59" t="s">
        <v>425</v>
      </c>
      <c r="C11" s="117">
        <v>2024</v>
      </c>
      <c r="D11" s="125">
        <v>0</v>
      </c>
      <c r="E11" s="125">
        <v>0</v>
      </c>
      <c r="F11" s="125">
        <v>0</v>
      </c>
      <c r="G11" s="125">
        <v>0</v>
      </c>
      <c r="H11" s="125">
        <v>0</v>
      </c>
      <c r="I11" s="125">
        <v>0</v>
      </c>
      <c r="J11" s="125">
        <v>0</v>
      </c>
      <c r="K11" s="125">
        <v>0</v>
      </c>
      <c r="L11" s="125">
        <v>0</v>
      </c>
      <c r="M11" s="125">
        <v>0</v>
      </c>
      <c r="N11" s="125">
        <v>0</v>
      </c>
      <c r="O11" s="125">
        <v>0</v>
      </c>
      <c r="P11" s="99">
        <v>0</v>
      </c>
    </row>
    <row r="12" spans="1:16" x14ac:dyDescent="0.25">
      <c r="B12" s="59" t="s">
        <v>441</v>
      </c>
      <c r="C12" s="117">
        <v>2024</v>
      </c>
      <c r="D12" s="125">
        <v>0</v>
      </c>
      <c r="E12" s="125">
        <v>0</v>
      </c>
      <c r="F12" s="125">
        <v>0</v>
      </c>
      <c r="G12" s="125">
        <v>0</v>
      </c>
      <c r="H12" s="125">
        <v>0</v>
      </c>
      <c r="I12" s="125">
        <v>0</v>
      </c>
      <c r="J12" s="125">
        <v>0</v>
      </c>
      <c r="K12" s="125">
        <v>0</v>
      </c>
      <c r="L12" s="125">
        <v>0</v>
      </c>
      <c r="M12" s="125">
        <v>0</v>
      </c>
      <c r="N12" s="125">
        <v>0</v>
      </c>
      <c r="O12" s="125">
        <v>0</v>
      </c>
      <c r="P12" s="99">
        <v>0</v>
      </c>
    </row>
    <row r="13" spans="1:16" x14ac:dyDescent="0.25">
      <c r="B13" s="63" t="s">
        <v>426</v>
      </c>
      <c r="C13" s="118">
        <v>2024</v>
      </c>
      <c r="D13" s="149">
        <v>106</v>
      </c>
      <c r="E13" s="149">
        <v>106</v>
      </c>
      <c r="F13" s="149">
        <v>106</v>
      </c>
      <c r="G13" s="149">
        <v>106</v>
      </c>
      <c r="H13" s="149">
        <v>106</v>
      </c>
      <c r="I13" s="149">
        <v>106</v>
      </c>
      <c r="J13" s="149">
        <v>106</v>
      </c>
      <c r="K13" s="149">
        <v>106</v>
      </c>
      <c r="L13" s="149">
        <v>106</v>
      </c>
      <c r="M13" s="149">
        <v>106</v>
      </c>
      <c r="N13" s="149">
        <v>106</v>
      </c>
      <c r="O13" s="149">
        <v>106</v>
      </c>
      <c r="P13" s="150">
        <v>106</v>
      </c>
    </row>
    <row r="14" spans="1:16" ht="24.75" x14ac:dyDescent="0.25">
      <c r="B14" s="158" t="s">
        <v>442</v>
      </c>
      <c r="C14" s="127">
        <v>2024</v>
      </c>
      <c r="D14" s="159">
        <v>0</v>
      </c>
      <c r="E14" s="159">
        <v>0</v>
      </c>
      <c r="F14" s="159">
        <v>0</v>
      </c>
      <c r="G14" s="159">
        <v>0</v>
      </c>
      <c r="H14" s="159">
        <v>0</v>
      </c>
      <c r="I14" s="159">
        <v>0</v>
      </c>
      <c r="J14" s="159">
        <v>0</v>
      </c>
      <c r="K14" s="159">
        <v>0</v>
      </c>
      <c r="L14" s="159">
        <v>0</v>
      </c>
      <c r="M14" s="159">
        <v>0</v>
      </c>
      <c r="N14" s="159">
        <v>0</v>
      </c>
      <c r="O14" s="159">
        <v>0</v>
      </c>
      <c r="P14" s="160">
        <v>0</v>
      </c>
    </row>
    <row r="15" spans="1:16" x14ac:dyDescent="0.25">
      <c r="A15" s="205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7"/>
    </row>
    <row r="16" spans="1:16" x14ac:dyDescent="0.25">
      <c r="B16" s="59" t="s">
        <v>443</v>
      </c>
      <c r="C16" s="117">
        <v>2024</v>
      </c>
      <c r="D16" s="123">
        <v>0</v>
      </c>
      <c r="E16" s="123">
        <v>0</v>
      </c>
      <c r="F16" s="123">
        <v>0</v>
      </c>
      <c r="G16" s="123">
        <v>0</v>
      </c>
      <c r="H16" s="123">
        <v>0</v>
      </c>
      <c r="I16" s="123">
        <v>0</v>
      </c>
      <c r="J16" s="123">
        <v>0</v>
      </c>
      <c r="K16" s="123">
        <v>0</v>
      </c>
      <c r="L16" s="123">
        <v>0</v>
      </c>
      <c r="M16" s="123">
        <v>0</v>
      </c>
      <c r="N16" s="123">
        <v>0</v>
      </c>
      <c r="O16" s="123">
        <v>0</v>
      </c>
      <c r="P16" s="124">
        <v>0</v>
      </c>
    </row>
    <row r="17" spans="1:16" x14ac:dyDescent="0.25">
      <c r="B17" s="162" t="s">
        <v>444</v>
      </c>
      <c r="C17" s="163">
        <v>2024</v>
      </c>
      <c r="D17" s="164">
        <v>0</v>
      </c>
      <c r="E17" s="164">
        <v>0</v>
      </c>
      <c r="F17" s="164">
        <v>0</v>
      </c>
      <c r="G17" s="164">
        <v>0</v>
      </c>
      <c r="H17" s="164">
        <v>0</v>
      </c>
      <c r="I17" s="164">
        <v>0</v>
      </c>
      <c r="J17" s="164">
        <v>0</v>
      </c>
      <c r="K17" s="164">
        <v>0</v>
      </c>
      <c r="L17" s="164">
        <v>0</v>
      </c>
      <c r="M17" s="164">
        <v>0</v>
      </c>
      <c r="N17" s="164">
        <v>0</v>
      </c>
      <c r="O17" s="164">
        <v>0</v>
      </c>
      <c r="P17" s="165">
        <v>0</v>
      </c>
    </row>
    <row r="18" spans="1:16" x14ac:dyDescent="0.25">
      <c r="A18" s="205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7"/>
    </row>
    <row r="19" spans="1:16" x14ac:dyDescent="0.25">
      <c r="B19" s="208" t="s">
        <v>445</v>
      </c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10"/>
    </row>
    <row r="20" spans="1:16" x14ac:dyDescent="0.25">
      <c r="A20" s="205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7"/>
    </row>
    <row r="21" spans="1:16" x14ac:dyDescent="0.25">
      <c r="A21" s="74"/>
      <c r="B21" s="166"/>
      <c r="C21" s="166"/>
      <c r="D21" s="146" t="s">
        <v>6</v>
      </c>
      <c r="E21" s="146" t="s">
        <v>7</v>
      </c>
      <c r="F21" s="146" t="s">
        <v>8</v>
      </c>
      <c r="G21" s="146" t="s">
        <v>9</v>
      </c>
      <c r="H21" s="146" t="s">
        <v>10</v>
      </c>
      <c r="I21" s="146" t="s">
        <v>11</v>
      </c>
      <c r="J21" s="146" t="s">
        <v>12</v>
      </c>
      <c r="K21" s="146" t="s">
        <v>13</v>
      </c>
      <c r="L21" s="146" t="s">
        <v>14</v>
      </c>
      <c r="M21" s="146" t="s">
        <v>15</v>
      </c>
      <c r="N21" s="146" t="s">
        <v>16</v>
      </c>
      <c r="O21" s="146" t="s">
        <v>17</v>
      </c>
      <c r="P21" s="147" t="s">
        <v>274</v>
      </c>
    </row>
    <row r="22" spans="1:16" x14ac:dyDescent="0.25">
      <c r="B22" s="167" t="s">
        <v>436</v>
      </c>
      <c r="C22" s="168">
        <v>2024</v>
      </c>
      <c r="D22" s="125">
        <v>0</v>
      </c>
      <c r="E22" s="125">
        <v>0</v>
      </c>
      <c r="F22" s="125">
        <v>0</v>
      </c>
      <c r="G22" s="125">
        <v>0</v>
      </c>
      <c r="H22" s="125">
        <v>0</v>
      </c>
      <c r="I22" s="125">
        <v>0</v>
      </c>
      <c r="J22" s="125">
        <v>0</v>
      </c>
      <c r="K22" s="125">
        <v>0</v>
      </c>
      <c r="L22" s="125">
        <v>0</v>
      </c>
      <c r="M22" s="125">
        <v>0</v>
      </c>
      <c r="N22" s="125">
        <v>0</v>
      </c>
      <c r="O22" s="125">
        <v>0</v>
      </c>
      <c r="P22" s="99">
        <v>0</v>
      </c>
    </row>
    <row r="23" spans="1:16" x14ac:dyDescent="0.25">
      <c r="B23" s="167" t="s">
        <v>437</v>
      </c>
      <c r="C23" s="168">
        <v>2024</v>
      </c>
      <c r="D23" s="125">
        <v>0</v>
      </c>
      <c r="E23" s="125">
        <v>0</v>
      </c>
      <c r="F23" s="125">
        <v>0</v>
      </c>
      <c r="G23" s="125">
        <v>0</v>
      </c>
      <c r="H23" s="125">
        <v>0</v>
      </c>
      <c r="I23" s="125">
        <v>0</v>
      </c>
      <c r="J23" s="125">
        <v>0</v>
      </c>
      <c r="K23" s="125">
        <v>0</v>
      </c>
      <c r="L23" s="125">
        <v>0</v>
      </c>
      <c r="M23" s="125">
        <v>0</v>
      </c>
      <c r="N23" s="125">
        <v>0</v>
      </c>
      <c r="O23" s="125">
        <v>0</v>
      </c>
      <c r="P23" s="99">
        <v>0</v>
      </c>
    </row>
    <row r="24" spans="1:16" x14ac:dyDescent="0.25">
      <c r="B24" s="167" t="s">
        <v>446</v>
      </c>
      <c r="C24" s="168">
        <v>2024</v>
      </c>
      <c r="D24" s="125">
        <v>0</v>
      </c>
      <c r="E24" s="125">
        <v>0</v>
      </c>
      <c r="F24" s="125">
        <v>0</v>
      </c>
      <c r="G24" s="125">
        <v>0</v>
      </c>
      <c r="H24" s="125">
        <v>0</v>
      </c>
      <c r="I24" s="125">
        <v>0</v>
      </c>
      <c r="J24" s="125">
        <v>0</v>
      </c>
      <c r="K24" s="125">
        <v>0</v>
      </c>
      <c r="L24" s="125">
        <v>0</v>
      </c>
      <c r="M24" s="125">
        <v>0</v>
      </c>
      <c r="N24" s="125">
        <v>0</v>
      </c>
      <c r="O24" s="125">
        <v>0</v>
      </c>
      <c r="P24" s="99">
        <v>0</v>
      </c>
    </row>
    <row r="25" spans="1:16" x14ac:dyDescent="0.25">
      <c r="B25" s="167" t="s">
        <v>447</v>
      </c>
      <c r="C25" s="168">
        <v>2024</v>
      </c>
      <c r="D25" s="123">
        <v>0</v>
      </c>
      <c r="E25" s="123">
        <v>0</v>
      </c>
      <c r="F25" s="123">
        <v>0</v>
      </c>
      <c r="G25" s="123">
        <v>0</v>
      </c>
      <c r="H25" s="123">
        <v>0</v>
      </c>
      <c r="I25" s="123">
        <v>0</v>
      </c>
      <c r="J25" s="123">
        <v>0</v>
      </c>
      <c r="K25" s="123">
        <v>0</v>
      </c>
      <c r="L25" s="123">
        <v>0</v>
      </c>
      <c r="M25" s="123">
        <v>0</v>
      </c>
      <c r="N25" s="123">
        <v>0</v>
      </c>
      <c r="O25" s="123">
        <v>0</v>
      </c>
      <c r="P25" s="124">
        <v>0</v>
      </c>
    </row>
    <row r="26" spans="1:16" x14ac:dyDescent="0.25">
      <c r="B26" s="169" t="s">
        <v>448</v>
      </c>
      <c r="C26" s="170">
        <v>2024</v>
      </c>
      <c r="D26" s="149">
        <v>0</v>
      </c>
      <c r="E26" s="149">
        <v>0</v>
      </c>
      <c r="F26" s="149">
        <v>0</v>
      </c>
      <c r="G26" s="149">
        <v>0</v>
      </c>
      <c r="H26" s="149">
        <v>0</v>
      </c>
      <c r="I26" s="149">
        <v>0</v>
      </c>
      <c r="J26" s="149">
        <v>0</v>
      </c>
      <c r="K26" s="149">
        <v>0</v>
      </c>
      <c r="L26" s="149">
        <v>0</v>
      </c>
      <c r="M26" s="149">
        <v>0</v>
      </c>
      <c r="N26" s="149">
        <v>0</v>
      </c>
      <c r="O26" s="149">
        <v>0</v>
      </c>
      <c r="P26" s="150">
        <v>0</v>
      </c>
    </row>
    <row r="27" spans="1:16" x14ac:dyDescent="0.25">
      <c r="B27" s="169" t="s">
        <v>449</v>
      </c>
      <c r="C27" s="170">
        <v>2024</v>
      </c>
      <c r="D27" s="149">
        <v>0</v>
      </c>
      <c r="E27" s="149">
        <v>0</v>
      </c>
      <c r="F27" s="149">
        <v>0</v>
      </c>
      <c r="G27" s="149">
        <v>0</v>
      </c>
      <c r="H27" s="149">
        <v>0</v>
      </c>
      <c r="I27" s="149">
        <v>0</v>
      </c>
      <c r="J27" s="149">
        <v>0</v>
      </c>
      <c r="K27" s="149">
        <v>0</v>
      </c>
      <c r="L27" s="149">
        <v>0</v>
      </c>
      <c r="M27" s="149">
        <v>0</v>
      </c>
      <c r="N27" s="149">
        <v>0</v>
      </c>
      <c r="O27" s="149">
        <v>0</v>
      </c>
      <c r="P27" s="150">
        <v>0</v>
      </c>
    </row>
    <row r="28" spans="1:16" x14ac:dyDescent="0.25">
      <c r="B28" s="167" t="s">
        <v>450</v>
      </c>
      <c r="C28" s="168">
        <v>2024</v>
      </c>
      <c r="D28" s="125">
        <v>0</v>
      </c>
      <c r="E28" s="125">
        <v>0</v>
      </c>
      <c r="F28" s="125">
        <v>0</v>
      </c>
      <c r="G28" s="125">
        <v>0</v>
      </c>
      <c r="H28" s="125">
        <v>0</v>
      </c>
      <c r="I28" s="125">
        <v>0</v>
      </c>
      <c r="J28" s="125">
        <v>0</v>
      </c>
      <c r="K28" s="125">
        <v>0</v>
      </c>
      <c r="L28" s="125">
        <v>0</v>
      </c>
      <c r="M28" s="125">
        <v>0</v>
      </c>
      <c r="N28" s="125">
        <v>0</v>
      </c>
      <c r="O28" s="125">
        <v>0</v>
      </c>
      <c r="P28" s="99">
        <v>0</v>
      </c>
    </row>
    <row r="29" spans="1:16" x14ac:dyDescent="0.25">
      <c r="B29" s="167" t="s">
        <v>451</v>
      </c>
      <c r="C29" s="168">
        <v>2024</v>
      </c>
      <c r="D29" s="125">
        <v>0</v>
      </c>
      <c r="E29" s="125">
        <v>0</v>
      </c>
      <c r="F29" s="125">
        <v>0</v>
      </c>
      <c r="G29" s="125">
        <v>0</v>
      </c>
      <c r="H29" s="125">
        <v>0</v>
      </c>
      <c r="I29" s="125">
        <v>0</v>
      </c>
      <c r="J29" s="125">
        <v>0</v>
      </c>
      <c r="K29" s="125">
        <v>0</v>
      </c>
      <c r="L29" s="125">
        <v>0</v>
      </c>
      <c r="M29" s="125">
        <v>0</v>
      </c>
      <c r="N29" s="125">
        <v>0</v>
      </c>
      <c r="O29" s="125">
        <v>0</v>
      </c>
      <c r="P29" s="99">
        <v>0</v>
      </c>
    </row>
    <row r="30" spans="1:16" x14ac:dyDescent="0.25">
      <c r="B30" s="169" t="s">
        <v>452</v>
      </c>
      <c r="C30" s="170">
        <v>2024</v>
      </c>
      <c r="D30" s="149">
        <v>0</v>
      </c>
      <c r="E30" s="149">
        <v>0</v>
      </c>
      <c r="F30" s="149">
        <v>0</v>
      </c>
      <c r="G30" s="149">
        <v>0</v>
      </c>
      <c r="H30" s="149">
        <v>0</v>
      </c>
      <c r="I30" s="149">
        <v>0</v>
      </c>
      <c r="J30" s="149">
        <v>0</v>
      </c>
      <c r="K30" s="149">
        <v>0</v>
      </c>
      <c r="L30" s="149">
        <v>0</v>
      </c>
      <c r="M30" s="149">
        <v>0</v>
      </c>
      <c r="N30" s="149">
        <v>0</v>
      </c>
      <c r="O30" s="149">
        <v>0</v>
      </c>
      <c r="P30" s="150">
        <v>0</v>
      </c>
    </row>
    <row r="31" spans="1:16" ht="26.25" x14ac:dyDescent="0.25">
      <c r="B31" s="171" t="s">
        <v>453</v>
      </c>
      <c r="C31" s="170">
        <v>2024</v>
      </c>
      <c r="D31" s="149">
        <v>0</v>
      </c>
      <c r="E31" s="149">
        <v>0</v>
      </c>
      <c r="F31" s="149">
        <v>0</v>
      </c>
      <c r="G31" s="149">
        <v>0</v>
      </c>
      <c r="H31" s="149">
        <v>0</v>
      </c>
      <c r="I31" s="149">
        <v>0</v>
      </c>
      <c r="J31" s="149">
        <v>0</v>
      </c>
      <c r="K31" s="149">
        <v>0</v>
      </c>
      <c r="L31" s="149">
        <v>0</v>
      </c>
      <c r="M31" s="149">
        <v>0</v>
      </c>
      <c r="N31" s="149">
        <v>0</v>
      </c>
      <c r="O31" s="149">
        <v>0</v>
      </c>
      <c r="P31" s="150">
        <v>0</v>
      </c>
    </row>
    <row r="32" spans="1:16" x14ac:dyDescent="0.25">
      <c r="B32" s="167" t="s">
        <v>454</v>
      </c>
      <c r="C32" s="168">
        <v>2024</v>
      </c>
      <c r="D32" s="125">
        <v>0</v>
      </c>
      <c r="E32" s="125">
        <v>0</v>
      </c>
      <c r="F32" s="125">
        <v>0</v>
      </c>
      <c r="G32" s="125">
        <v>0</v>
      </c>
      <c r="H32" s="125">
        <v>0</v>
      </c>
      <c r="I32" s="125">
        <v>0</v>
      </c>
      <c r="J32" s="125">
        <v>0</v>
      </c>
      <c r="K32" s="125">
        <v>0</v>
      </c>
      <c r="L32" s="125">
        <v>0</v>
      </c>
      <c r="M32" s="125">
        <v>0</v>
      </c>
      <c r="N32" s="125">
        <v>0</v>
      </c>
      <c r="O32" s="125">
        <v>0</v>
      </c>
      <c r="P32" s="99">
        <v>0</v>
      </c>
    </row>
    <row r="33" spans="2:16" x14ac:dyDescent="0.25">
      <c r="B33" s="167" t="s">
        <v>455</v>
      </c>
      <c r="C33" s="168">
        <v>2024</v>
      </c>
      <c r="D33" s="125">
        <v>0</v>
      </c>
      <c r="E33" s="125">
        <v>0</v>
      </c>
      <c r="F33" s="125">
        <v>0</v>
      </c>
      <c r="G33" s="125">
        <v>0</v>
      </c>
      <c r="H33" s="125">
        <v>0</v>
      </c>
      <c r="I33" s="125">
        <v>0</v>
      </c>
      <c r="J33" s="125">
        <v>0</v>
      </c>
      <c r="K33" s="125">
        <v>0</v>
      </c>
      <c r="L33" s="125">
        <v>0</v>
      </c>
      <c r="M33" s="125">
        <v>0</v>
      </c>
      <c r="N33" s="125">
        <v>0</v>
      </c>
      <c r="O33" s="125">
        <v>0</v>
      </c>
      <c r="P33" s="99">
        <v>0</v>
      </c>
    </row>
    <row r="34" spans="2:16" x14ac:dyDescent="0.25">
      <c r="B34" s="169" t="s">
        <v>456</v>
      </c>
      <c r="C34" s="170">
        <v>2024</v>
      </c>
      <c r="D34" s="149">
        <v>0</v>
      </c>
      <c r="E34" s="149">
        <v>0</v>
      </c>
      <c r="F34" s="149">
        <v>0</v>
      </c>
      <c r="G34" s="149">
        <v>0</v>
      </c>
      <c r="H34" s="149">
        <v>0</v>
      </c>
      <c r="I34" s="149">
        <v>0</v>
      </c>
      <c r="J34" s="149">
        <v>0</v>
      </c>
      <c r="K34" s="149">
        <v>0</v>
      </c>
      <c r="L34" s="149">
        <v>0</v>
      </c>
      <c r="M34" s="149">
        <v>0</v>
      </c>
      <c r="N34" s="149">
        <v>0</v>
      </c>
      <c r="O34" s="149">
        <v>0</v>
      </c>
      <c r="P34" s="150">
        <v>0</v>
      </c>
    </row>
    <row r="35" spans="2:16" ht="26.25" x14ac:dyDescent="0.25">
      <c r="B35" s="171" t="s">
        <v>457</v>
      </c>
      <c r="C35" s="170">
        <v>2024</v>
      </c>
      <c r="D35" s="119">
        <v>0</v>
      </c>
      <c r="E35" s="119">
        <v>0</v>
      </c>
      <c r="F35" s="119">
        <v>0</v>
      </c>
      <c r="G35" s="119">
        <v>0</v>
      </c>
      <c r="H35" s="119">
        <v>0</v>
      </c>
      <c r="I35" s="119">
        <v>0</v>
      </c>
      <c r="J35" s="119">
        <v>0</v>
      </c>
      <c r="K35" s="119">
        <v>0</v>
      </c>
      <c r="L35" s="119">
        <v>0</v>
      </c>
      <c r="M35" s="119">
        <v>0</v>
      </c>
      <c r="N35" s="119">
        <v>0</v>
      </c>
      <c r="O35" s="119">
        <v>0</v>
      </c>
      <c r="P35" s="120">
        <v>0</v>
      </c>
    </row>
    <row r="36" spans="2:16" x14ac:dyDescent="0.25">
      <c r="B36" s="172" t="s">
        <v>424</v>
      </c>
      <c r="C36" s="173">
        <v>2024</v>
      </c>
      <c r="D36" s="174">
        <v>106</v>
      </c>
      <c r="E36" s="174">
        <v>106</v>
      </c>
      <c r="F36" s="174">
        <v>106</v>
      </c>
      <c r="G36" s="174">
        <v>106</v>
      </c>
      <c r="H36" s="174">
        <v>106</v>
      </c>
      <c r="I36" s="174">
        <v>106</v>
      </c>
      <c r="J36" s="174">
        <v>106</v>
      </c>
      <c r="K36" s="174">
        <v>106</v>
      </c>
      <c r="L36" s="174">
        <v>106</v>
      </c>
      <c r="M36" s="174">
        <v>106</v>
      </c>
      <c r="N36" s="174">
        <v>106</v>
      </c>
      <c r="O36" s="174">
        <v>106</v>
      </c>
      <c r="P36" s="175">
        <v>106</v>
      </c>
    </row>
  </sheetData>
  <mergeCells count="6">
    <mergeCell ref="A20:P20"/>
    <mergeCell ref="A1:P1"/>
    <mergeCell ref="A2:P2"/>
    <mergeCell ref="A15:P15"/>
    <mergeCell ref="A18:P18"/>
    <mergeCell ref="B19:P19"/>
  </mergeCells>
  <pageMargins left="0.7" right="0.7" top="0.75" bottom="0.75" header="0.3" footer="0.3"/>
  <pageSetup paperSize="9" fitToWidth="0" fitToHeight="0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6"/>
  <sheetViews>
    <sheetView showGridLines="0" zoomScaleNormal="100" workbookViewId="0">
      <pane ySplit="4" topLeftCell="A5" activePane="bottomLeft" state="frozen"/>
      <selection pane="bottomLeft"/>
    </sheetView>
  </sheetViews>
  <sheetFormatPr defaultRowHeight="15" x14ac:dyDescent="0.25"/>
  <cols>
    <col min="1" max="1" width="2.42578125" customWidth="1"/>
    <col min="2" max="2" width="37.42578125" customWidth="1"/>
    <col min="3" max="3" width="7.42578125" customWidth="1"/>
    <col min="4" max="15" width="15" customWidth="1"/>
    <col min="16" max="16" width="17.42578125" customWidth="1"/>
  </cols>
  <sheetData>
    <row r="1" spans="1:16" x14ac:dyDescent="0.2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</row>
    <row r="2" spans="1:16" x14ac:dyDescent="0.25">
      <c r="A2" s="197" t="s">
        <v>458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74"/>
      <c r="B4" s="74"/>
      <c r="C4" s="74"/>
      <c r="D4" s="77" t="s">
        <v>6</v>
      </c>
      <c r="E4" s="77" t="s">
        <v>7</v>
      </c>
      <c r="F4" s="77" t="s">
        <v>8</v>
      </c>
      <c r="G4" s="77" t="s">
        <v>9</v>
      </c>
      <c r="H4" s="77" t="s">
        <v>10</v>
      </c>
      <c r="I4" s="77" t="s">
        <v>11</v>
      </c>
      <c r="J4" s="77" t="s">
        <v>12</v>
      </c>
      <c r="K4" s="77" t="s">
        <v>13</v>
      </c>
      <c r="L4" s="77" t="s">
        <v>14</v>
      </c>
      <c r="M4" s="77" t="s">
        <v>15</v>
      </c>
      <c r="N4" s="77" t="s">
        <v>16</v>
      </c>
      <c r="O4" s="77" t="s">
        <v>17</v>
      </c>
      <c r="P4" s="77" t="s">
        <v>274</v>
      </c>
    </row>
    <row r="5" spans="1:16" x14ac:dyDescent="0.25">
      <c r="B5" s="211" t="s">
        <v>459</v>
      </c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3"/>
    </row>
    <row r="6" spans="1:16" x14ac:dyDescent="0.25">
      <c r="B6" s="59" t="s">
        <v>414</v>
      </c>
      <c r="C6" s="117">
        <v>2024</v>
      </c>
      <c r="D6" s="112">
        <v>0</v>
      </c>
      <c r="E6" s="112">
        <v>0</v>
      </c>
      <c r="F6" s="112">
        <v>0</v>
      </c>
      <c r="G6" s="112">
        <v>0</v>
      </c>
      <c r="H6" s="112">
        <v>0</v>
      </c>
      <c r="I6" s="112">
        <v>0</v>
      </c>
      <c r="J6" s="112">
        <v>0</v>
      </c>
      <c r="K6" s="112">
        <v>0</v>
      </c>
      <c r="L6" s="112">
        <v>0</v>
      </c>
      <c r="M6" s="112">
        <v>0</v>
      </c>
      <c r="N6" s="112">
        <v>0</v>
      </c>
      <c r="O6" s="112">
        <v>0</v>
      </c>
      <c r="P6" s="58">
        <v>0</v>
      </c>
    </row>
    <row r="7" spans="1:16" x14ac:dyDescent="0.25">
      <c r="B7" s="59" t="s">
        <v>460</v>
      </c>
      <c r="C7" s="117">
        <v>2024</v>
      </c>
      <c r="D7" s="112">
        <v>0</v>
      </c>
      <c r="E7" s="112">
        <v>0</v>
      </c>
      <c r="F7" s="112">
        <v>0</v>
      </c>
      <c r="G7" s="112">
        <v>0</v>
      </c>
      <c r="H7" s="112">
        <v>0</v>
      </c>
      <c r="I7" s="112">
        <v>0</v>
      </c>
      <c r="J7" s="112">
        <v>0</v>
      </c>
      <c r="K7" s="112">
        <v>0</v>
      </c>
      <c r="L7" s="112">
        <v>0</v>
      </c>
      <c r="M7" s="112">
        <v>0</v>
      </c>
      <c r="N7" s="112">
        <v>0</v>
      </c>
      <c r="O7" s="112">
        <v>0</v>
      </c>
      <c r="P7" s="58">
        <v>0</v>
      </c>
    </row>
    <row r="8" spans="1:16" x14ac:dyDescent="0.25">
      <c r="B8" s="59" t="s">
        <v>461</v>
      </c>
      <c r="C8" s="117">
        <v>2024</v>
      </c>
      <c r="D8" s="112">
        <v>0</v>
      </c>
      <c r="E8" s="112">
        <v>0</v>
      </c>
      <c r="F8" s="112">
        <v>0</v>
      </c>
      <c r="G8" s="112">
        <v>0</v>
      </c>
      <c r="H8" s="112">
        <v>0</v>
      </c>
      <c r="I8" s="112">
        <v>0</v>
      </c>
      <c r="J8" s="112">
        <v>0</v>
      </c>
      <c r="K8" s="112">
        <v>0</v>
      </c>
      <c r="L8" s="112">
        <v>0</v>
      </c>
      <c r="M8" s="112">
        <v>0</v>
      </c>
      <c r="N8" s="112">
        <v>0</v>
      </c>
      <c r="O8" s="112">
        <v>0</v>
      </c>
      <c r="P8" s="58">
        <v>0</v>
      </c>
    </row>
    <row r="9" spans="1:16" x14ac:dyDescent="0.25">
      <c r="B9" s="162" t="s">
        <v>462</v>
      </c>
      <c r="C9" s="163">
        <v>2024</v>
      </c>
      <c r="D9" s="176">
        <v>0</v>
      </c>
      <c r="E9" s="176">
        <v>0</v>
      </c>
      <c r="F9" s="176">
        <v>0</v>
      </c>
      <c r="G9" s="176">
        <v>0</v>
      </c>
      <c r="H9" s="176">
        <v>0</v>
      </c>
      <c r="I9" s="176">
        <v>0</v>
      </c>
      <c r="J9" s="176">
        <v>0</v>
      </c>
      <c r="K9" s="176">
        <v>0</v>
      </c>
      <c r="L9" s="176">
        <v>0</v>
      </c>
      <c r="M9" s="176">
        <v>0</v>
      </c>
      <c r="N9" s="176">
        <v>0</v>
      </c>
      <c r="O9" s="176">
        <v>0</v>
      </c>
      <c r="P9" s="71">
        <v>0</v>
      </c>
    </row>
    <row r="10" spans="1:16" x14ac:dyDescent="0.25"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77"/>
    </row>
    <row r="11" spans="1:16" x14ac:dyDescent="0.25">
      <c r="A11" s="74"/>
      <c r="B11" s="178"/>
      <c r="C11" s="178"/>
      <c r="D11" s="105" t="s">
        <v>6</v>
      </c>
      <c r="E11" s="105" t="s">
        <v>7</v>
      </c>
      <c r="F11" s="105" t="s">
        <v>8</v>
      </c>
      <c r="G11" s="105" t="s">
        <v>9</v>
      </c>
      <c r="H11" s="105" t="s">
        <v>10</v>
      </c>
      <c r="I11" s="105" t="s">
        <v>11</v>
      </c>
      <c r="J11" s="105" t="s">
        <v>12</v>
      </c>
      <c r="K11" s="105" t="s">
        <v>13</v>
      </c>
      <c r="L11" s="105" t="s">
        <v>14</v>
      </c>
      <c r="M11" s="105" t="s">
        <v>15</v>
      </c>
      <c r="N11" s="105" t="s">
        <v>16</v>
      </c>
      <c r="O11" s="105" t="s">
        <v>17</v>
      </c>
      <c r="P11" s="106" t="s">
        <v>274</v>
      </c>
    </row>
    <row r="12" spans="1:16" x14ac:dyDescent="0.25">
      <c r="B12" s="63" t="s">
        <v>420</v>
      </c>
      <c r="C12" s="118">
        <v>2024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119">
        <v>0</v>
      </c>
      <c r="J12" s="119">
        <v>0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20">
        <v>0</v>
      </c>
    </row>
    <row r="13" spans="1:16" x14ac:dyDescent="0.25">
      <c r="B13" s="59" t="s">
        <v>463</v>
      </c>
      <c r="C13" s="117">
        <v>2024</v>
      </c>
      <c r="D13" s="112">
        <v>0</v>
      </c>
      <c r="E13" s="112">
        <v>0</v>
      </c>
      <c r="F13" s="112">
        <v>0</v>
      </c>
      <c r="G13" s="112">
        <v>0</v>
      </c>
      <c r="H13" s="112">
        <v>0</v>
      </c>
      <c r="I13" s="112">
        <v>0</v>
      </c>
      <c r="J13" s="112">
        <v>0</v>
      </c>
      <c r="K13" s="112">
        <v>0</v>
      </c>
      <c r="L13" s="112">
        <v>0</v>
      </c>
      <c r="M13" s="112">
        <v>0</v>
      </c>
      <c r="N13" s="112">
        <v>0</v>
      </c>
      <c r="O13" s="112">
        <v>0</v>
      </c>
      <c r="P13" s="58">
        <v>0</v>
      </c>
    </row>
    <row r="14" spans="1:16" x14ac:dyDescent="0.25">
      <c r="B14" s="63" t="s">
        <v>464</v>
      </c>
      <c r="C14" s="118">
        <v>2024</v>
      </c>
      <c r="D14" s="149">
        <v>0</v>
      </c>
      <c r="E14" s="149">
        <v>0</v>
      </c>
      <c r="F14" s="149">
        <v>0</v>
      </c>
      <c r="G14" s="149">
        <v>0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v>0</v>
      </c>
      <c r="N14" s="149">
        <v>0</v>
      </c>
      <c r="O14" s="149">
        <v>0</v>
      </c>
      <c r="P14" s="150">
        <v>0</v>
      </c>
    </row>
    <row r="15" spans="1:16" x14ac:dyDescent="0.25">
      <c r="B15" s="59" t="s">
        <v>465</v>
      </c>
      <c r="C15" s="117">
        <v>2024</v>
      </c>
      <c r="D15" s="123">
        <v>0.03</v>
      </c>
      <c r="E15" s="123">
        <v>0.03</v>
      </c>
      <c r="F15" s="123">
        <v>0.03</v>
      </c>
      <c r="G15" s="123">
        <v>0.03</v>
      </c>
      <c r="H15" s="123">
        <v>0.03</v>
      </c>
      <c r="I15" s="123">
        <v>0.03</v>
      </c>
      <c r="J15" s="123">
        <v>0.03</v>
      </c>
      <c r="K15" s="123">
        <v>0.03</v>
      </c>
      <c r="L15" s="123">
        <v>0.03</v>
      </c>
      <c r="M15" s="123">
        <v>0.03</v>
      </c>
      <c r="N15" s="123">
        <v>0.03</v>
      </c>
      <c r="O15" s="123">
        <v>0.03</v>
      </c>
      <c r="P15" s="124">
        <v>0.03</v>
      </c>
    </row>
    <row r="16" spans="1:16" x14ac:dyDescent="0.25">
      <c r="B16" s="59" t="s">
        <v>466</v>
      </c>
      <c r="C16" s="117">
        <v>2024</v>
      </c>
      <c r="D16" s="112">
        <v>0</v>
      </c>
      <c r="E16" s="112">
        <v>0</v>
      </c>
      <c r="F16" s="112">
        <v>0</v>
      </c>
      <c r="G16" s="112">
        <v>0</v>
      </c>
      <c r="H16" s="112">
        <v>0</v>
      </c>
      <c r="I16" s="112">
        <v>0</v>
      </c>
      <c r="J16" s="112">
        <v>0</v>
      </c>
      <c r="K16" s="112">
        <v>0</v>
      </c>
      <c r="L16" s="112">
        <v>0</v>
      </c>
      <c r="M16" s="112">
        <v>0</v>
      </c>
      <c r="N16" s="112">
        <v>0</v>
      </c>
      <c r="O16" s="112">
        <v>0</v>
      </c>
      <c r="P16" s="58">
        <v>0</v>
      </c>
    </row>
    <row r="17" spans="2:16" x14ac:dyDescent="0.25">
      <c r="B17" s="59" t="s">
        <v>467</v>
      </c>
      <c r="C17" s="117">
        <v>2024</v>
      </c>
      <c r="D17" s="112">
        <v>0</v>
      </c>
      <c r="E17" s="112">
        <v>0</v>
      </c>
      <c r="F17" s="112">
        <v>0</v>
      </c>
      <c r="G17" s="112">
        <v>0</v>
      </c>
      <c r="H17" s="112">
        <v>0</v>
      </c>
      <c r="I17" s="112">
        <v>0</v>
      </c>
      <c r="J17" s="112">
        <v>0</v>
      </c>
      <c r="K17" s="112">
        <v>0</v>
      </c>
      <c r="L17" s="112">
        <v>0</v>
      </c>
      <c r="M17" s="112">
        <v>0</v>
      </c>
      <c r="N17" s="112">
        <v>0</v>
      </c>
      <c r="O17" s="112">
        <v>0</v>
      </c>
      <c r="P17" s="58">
        <v>0</v>
      </c>
    </row>
    <row r="18" spans="2:16" x14ac:dyDescent="0.25">
      <c r="B18" s="59" t="s">
        <v>468</v>
      </c>
      <c r="C18" s="117">
        <v>2024</v>
      </c>
      <c r="D18" s="112">
        <v>0</v>
      </c>
      <c r="E18" s="112">
        <v>0</v>
      </c>
      <c r="F18" s="112">
        <v>0</v>
      </c>
      <c r="G18" s="112">
        <v>0</v>
      </c>
      <c r="H18" s="112">
        <v>0</v>
      </c>
      <c r="I18" s="112">
        <v>0</v>
      </c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0</v>
      </c>
      <c r="P18" s="58">
        <v>0</v>
      </c>
    </row>
    <row r="19" spans="2:16" x14ac:dyDescent="0.25">
      <c r="B19" s="63" t="s">
        <v>469</v>
      </c>
      <c r="C19" s="118">
        <v>2024</v>
      </c>
      <c r="D19" s="149">
        <v>0</v>
      </c>
      <c r="E19" s="149">
        <v>0</v>
      </c>
      <c r="F19" s="149">
        <v>0</v>
      </c>
      <c r="G19" s="149">
        <v>0</v>
      </c>
      <c r="H19" s="149">
        <v>0</v>
      </c>
      <c r="I19" s="149">
        <v>0</v>
      </c>
      <c r="J19" s="149">
        <v>0</v>
      </c>
      <c r="K19" s="149">
        <v>0</v>
      </c>
      <c r="L19" s="149">
        <v>0</v>
      </c>
      <c r="M19" s="149">
        <v>0</v>
      </c>
      <c r="N19" s="149">
        <v>0</v>
      </c>
      <c r="O19" s="149">
        <v>0</v>
      </c>
      <c r="P19" s="150">
        <v>0</v>
      </c>
    </row>
    <row r="20" spans="2:16" x14ac:dyDescent="0.25">
      <c r="B20" s="59" t="s">
        <v>470</v>
      </c>
      <c r="C20" s="117">
        <v>2024</v>
      </c>
      <c r="D20" s="123" t="s">
        <v>471</v>
      </c>
      <c r="E20" s="123" t="s">
        <v>471</v>
      </c>
      <c r="F20" s="123" t="s">
        <v>471</v>
      </c>
      <c r="G20" s="123" t="s">
        <v>471</v>
      </c>
      <c r="H20" s="123" t="s">
        <v>471</v>
      </c>
      <c r="I20" s="123" t="s">
        <v>471</v>
      </c>
      <c r="J20" s="123" t="s">
        <v>471</v>
      </c>
      <c r="K20" s="123" t="s">
        <v>471</v>
      </c>
      <c r="L20" s="123" t="s">
        <v>471</v>
      </c>
      <c r="M20" s="123" t="s">
        <v>471</v>
      </c>
      <c r="N20" s="123" t="s">
        <v>471</v>
      </c>
      <c r="O20" s="123" t="s">
        <v>471</v>
      </c>
      <c r="P20" s="124" t="s">
        <v>471</v>
      </c>
    </row>
    <row r="21" spans="2:16" x14ac:dyDescent="0.25">
      <c r="B21" s="59" t="s">
        <v>472</v>
      </c>
      <c r="C21" s="117">
        <v>2024</v>
      </c>
      <c r="D21" s="112">
        <v>0</v>
      </c>
      <c r="E21" s="112">
        <v>0</v>
      </c>
      <c r="F21" s="112">
        <v>0</v>
      </c>
      <c r="G21" s="112">
        <v>0</v>
      </c>
      <c r="H21" s="112">
        <v>0</v>
      </c>
      <c r="I21" s="112">
        <v>0</v>
      </c>
      <c r="J21" s="112">
        <v>0</v>
      </c>
      <c r="K21" s="112">
        <v>0</v>
      </c>
      <c r="L21" s="112">
        <v>0</v>
      </c>
      <c r="M21" s="112">
        <v>0</v>
      </c>
      <c r="N21" s="112">
        <v>0</v>
      </c>
      <c r="O21" s="112">
        <v>0</v>
      </c>
      <c r="P21" s="58">
        <v>0</v>
      </c>
    </row>
    <row r="22" spans="2:16" x14ac:dyDescent="0.25">
      <c r="B22" s="63" t="s">
        <v>473</v>
      </c>
      <c r="C22" s="118">
        <v>2024</v>
      </c>
      <c r="D22" s="149">
        <v>0</v>
      </c>
      <c r="E22" s="149">
        <v>0</v>
      </c>
      <c r="F22" s="149">
        <v>0</v>
      </c>
      <c r="G22" s="149">
        <v>0</v>
      </c>
      <c r="H22" s="149">
        <v>0</v>
      </c>
      <c r="I22" s="149">
        <v>0</v>
      </c>
      <c r="J22" s="149">
        <v>0</v>
      </c>
      <c r="K22" s="149">
        <v>0</v>
      </c>
      <c r="L22" s="149">
        <v>0</v>
      </c>
      <c r="M22" s="149">
        <v>0</v>
      </c>
      <c r="N22" s="149">
        <v>0</v>
      </c>
      <c r="O22" s="149">
        <v>0</v>
      </c>
      <c r="P22" s="150">
        <v>0</v>
      </c>
    </row>
    <row r="23" spans="2:16" x14ac:dyDescent="0.25">
      <c r="B23" s="59" t="s">
        <v>474</v>
      </c>
      <c r="C23" s="117">
        <v>2024</v>
      </c>
      <c r="D23" s="112">
        <v>0</v>
      </c>
      <c r="E23" s="112">
        <v>0</v>
      </c>
      <c r="F23" s="112">
        <v>0</v>
      </c>
      <c r="G23" s="112">
        <v>0</v>
      </c>
      <c r="H23" s="112">
        <v>0</v>
      </c>
      <c r="I23" s="112">
        <v>0</v>
      </c>
      <c r="J23" s="112">
        <v>0</v>
      </c>
      <c r="K23" s="112">
        <v>0</v>
      </c>
      <c r="L23" s="112">
        <v>0</v>
      </c>
      <c r="M23" s="112">
        <v>0</v>
      </c>
      <c r="N23" s="112">
        <v>0</v>
      </c>
      <c r="O23" s="112">
        <v>0</v>
      </c>
      <c r="P23" s="58">
        <v>0</v>
      </c>
    </row>
    <row r="24" spans="2:16" x14ac:dyDescent="0.25">
      <c r="B24" s="63" t="s">
        <v>475</v>
      </c>
      <c r="C24" s="118">
        <v>2024</v>
      </c>
      <c r="D24" s="149">
        <v>106</v>
      </c>
      <c r="E24" s="149">
        <v>106</v>
      </c>
      <c r="F24" s="149">
        <v>106</v>
      </c>
      <c r="G24" s="149">
        <v>106</v>
      </c>
      <c r="H24" s="149">
        <v>106</v>
      </c>
      <c r="I24" s="149">
        <v>106</v>
      </c>
      <c r="J24" s="149">
        <v>106</v>
      </c>
      <c r="K24" s="149">
        <v>106</v>
      </c>
      <c r="L24" s="149">
        <v>106</v>
      </c>
      <c r="M24" s="149">
        <v>106</v>
      </c>
      <c r="N24" s="149">
        <v>106</v>
      </c>
      <c r="O24" s="149">
        <v>106</v>
      </c>
      <c r="P24" s="150">
        <v>106</v>
      </c>
    </row>
    <row r="25" spans="2:16" x14ac:dyDescent="0.25">
      <c r="B25" s="59" t="s">
        <v>476</v>
      </c>
      <c r="C25" s="117">
        <v>2024</v>
      </c>
      <c r="D25" s="112">
        <v>0</v>
      </c>
      <c r="E25" s="112">
        <v>0</v>
      </c>
      <c r="F25" s="112">
        <v>0</v>
      </c>
      <c r="G25" s="112">
        <v>0</v>
      </c>
      <c r="H25" s="112">
        <v>0</v>
      </c>
      <c r="I25" s="112">
        <v>0</v>
      </c>
      <c r="J25" s="112">
        <v>0</v>
      </c>
      <c r="K25" s="112">
        <v>0</v>
      </c>
      <c r="L25" s="112">
        <v>0</v>
      </c>
      <c r="M25" s="112">
        <v>0</v>
      </c>
      <c r="N25" s="112">
        <v>0</v>
      </c>
      <c r="O25" s="112">
        <v>0</v>
      </c>
      <c r="P25" s="58">
        <v>0</v>
      </c>
    </row>
    <row r="26" spans="2:16" x14ac:dyDescent="0.25">
      <c r="B26" s="179" t="s">
        <v>477</v>
      </c>
      <c r="C26" s="180">
        <v>2024</v>
      </c>
      <c r="D26" s="181">
        <v>0</v>
      </c>
      <c r="E26" s="181">
        <v>0</v>
      </c>
      <c r="F26" s="181">
        <v>0</v>
      </c>
      <c r="G26" s="181">
        <v>0</v>
      </c>
      <c r="H26" s="181">
        <v>0</v>
      </c>
      <c r="I26" s="181">
        <v>0</v>
      </c>
      <c r="J26" s="181">
        <v>0</v>
      </c>
      <c r="K26" s="181">
        <v>0</v>
      </c>
      <c r="L26" s="181">
        <v>0</v>
      </c>
      <c r="M26" s="181">
        <v>0</v>
      </c>
      <c r="N26" s="181">
        <v>0</v>
      </c>
      <c r="O26" s="181">
        <v>0</v>
      </c>
      <c r="P26" s="182">
        <v>0</v>
      </c>
    </row>
  </sheetData>
  <mergeCells count="3">
    <mergeCell ref="A1:P1"/>
    <mergeCell ref="A2:P2"/>
    <mergeCell ref="B5:P5"/>
  </mergeCells>
  <pageMargins left="0.7" right="0.7" top="0.75" bottom="0.75" header="0.3" footer="0.3"/>
  <pageSetup paperSize="9" fitToWidth="0" fitToHeight="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2024 Budget</vt:lpstr>
      <vt:lpstr>Mkt Rent-Summary</vt:lpstr>
      <vt:lpstr>Mkt Rent-Base Rent</vt:lpstr>
      <vt:lpstr>Mkt Rent-Reno</vt:lpstr>
      <vt:lpstr>Mkt Rent-Amenities</vt:lpstr>
      <vt:lpstr>Occ-Summary</vt:lpstr>
      <vt:lpstr>Occ-Model-Admin-Down</vt:lpstr>
      <vt:lpstr>Occ-Move In-Out</vt:lpstr>
      <vt:lpstr>Occ-Actual Rent</vt:lpstr>
      <vt:lpstr>Occ-Rental Ded</vt:lpstr>
      <vt:lpstr>Settings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13107</dc:creator>
  <cp:lastModifiedBy>Carlos Valdivia</cp:lastModifiedBy>
  <dcterms:created xsi:type="dcterms:W3CDTF">2024-02-28T22:40:15Z</dcterms:created>
  <dcterms:modified xsi:type="dcterms:W3CDTF">2024-08-23T00:51:47Z</dcterms:modified>
</cp:coreProperties>
</file>