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https://uvresidential-my.sharepoint.com/personal/mseehusen_newearthres_com/Documents/Documents/CPP/Budget/"/>
    </mc:Choice>
  </mc:AlternateContent>
  <xr:revisionPtr revIDLastSave="0" documentId="8_{DBC27F6A-0022-4D64-A938-B5C58BC982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orking Draf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7" i="1" l="1"/>
  <c r="AC185" i="1"/>
  <c r="Y185" i="1"/>
  <c r="AA185" i="1" s="1"/>
  <c r="R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AC184" i="1"/>
  <c r="AA184" i="1"/>
  <c r="X184" i="1"/>
  <c r="V184" i="1"/>
  <c r="Q184" i="1"/>
  <c r="S184" i="1" s="1"/>
  <c r="T184" i="1" s="1"/>
  <c r="AC183" i="1"/>
  <c r="AA183" i="1"/>
  <c r="X183" i="1"/>
  <c r="X185" i="1" s="1"/>
  <c r="Z185" i="1" s="1"/>
  <c r="V183" i="1"/>
  <c r="Q183" i="1"/>
  <c r="AC180" i="1"/>
  <c r="Y180" i="1"/>
  <c r="AA180" i="1" s="1"/>
  <c r="R180" i="1"/>
  <c r="Q180" i="1"/>
  <c r="S180" i="1" s="1"/>
  <c r="T180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AC179" i="1"/>
  <c r="AA179" i="1"/>
  <c r="X179" i="1"/>
  <c r="V179" i="1"/>
  <c r="V180" i="1" s="1"/>
  <c r="Q179" i="1"/>
  <c r="AC176" i="1"/>
  <c r="AA176" i="1"/>
  <c r="Y176" i="1"/>
  <c r="R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AC175" i="1"/>
  <c r="AA175" i="1"/>
  <c r="X175" i="1"/>
  <c r="V175" i="1"/>
  <c r="Q175" i="1"/>
  <c r="S175" i="1" s="1"/>
  <c r="T175" i="1" s="1"/>
  <c r="AC173" i="1"/>
  <c r="AA173" i="1"/>
  <c r="X173" i="1"/>
  <c r="X176" i="1" s="1"/>
  <c r="Z176" i="1" s="1"/>
  <c r="V173" i="1"/>
  <c r="V176" i="1" s="1"/>
  <c r="Q173" i="1"/>
  <c r="Y170" i="1"/>
  <c r="AA170" i="1" s="1"/>
  <c r="T170" i="1"/>
  <c r="R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AC169" i="1"/>
  <c r="AA169" i="1"/>
  <c r="X169" i="1"/>
  <c r="V169" i="1"/>
  <c r="T169" i="1"/>
  <c r="Q169" i="1"/>
  <c r="Q170" i="1" s="1"/>
  <c r="S170" i="1" s="1"/>
  <c r="AC168" i="1"/>
  <c r="AC170" i="1" s="1"/>
  <c r="AA168" i="1"/>
  <c r="X168" i="1"/>
  <c r="Z168" i="1" s="1"/>
  <c r="V168" i="1"/>
  <c r="V170" i="1" s="1"/>
  <c r="T168" i="1"/>
  <c r="Q168" i="1"/>
  <c r="U168" i="1" s="1"/>
  <c r="Y165" i="1"/>
  <c r="AA165" i="1" s="1"/>
  <c r="R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AC164" i="1"/>
  <c r="AA164" i="1"/>
  <c r="X164" i="1"/>
  <c r="AB164" i="1" s="1"/>
  <c r="V164" i="1"/>
  <c r="T164" i="1"/>
  <c r="Q164" i="1"/>
  <c r="AC163" i="1"/>
  <c r="AA163" i="1"/>
  <c r="X163" i="1"/>
  <c r="V163" i="1"/>
  <c r="T163" i="1"/>
  <c r="Q163" i="1"/>
  <c r="S163" i="1" s="1"/>
  <c r="AC162" i="1"/>
  <c r="AA162" i="1"/>
  <c r="X162" i="1"/>
  <c r="AB162" i="1" s="1"/>
  <c r="AD162" i="1" s="1"/>
  <c r="V162" i="1"/>
  <c r="T162" i="1"/>
  <c r="Q162" i="1"/>
  <c r="AC161" i="1"/>
  <c r="AA161" i="1"/>
  <c r="X161" i="1"/>
  <c r="V161" i="1"/>
  <c r="Q161" i="1"/>
  <c r="S161" i="1" s="1"/>
  <c r="T161" i="1" s="1"/>
  <c r="AC160" i="1"/>
  <c r="AA160" i="1"/>
  <c r="X160" i="1"/>
  <c r="AB160" i="1" s="1"/>
  <c r="AD160" i="1" s="1"/>
  <c r="V160" i="1"/>
  <c r="T160" i="1"/>
  <c r="Q160" i="1"/>
  <c r="AC159" i="1"/>
  <c r="AA159" i="1"/>
  <c r="X159" i="1"/>
  <c r="V159" i="1"/>
  <c r="Q159" i="1"/>
  <c r="S159" i="1" s="1"/>
  <c r="T159" i="1" s="1"/>
  <c r="AC158" i="1"/>
  <c r="AA158" i="1"/>
  <c r="X158" i="1"/>
  <c r="AB158" i="1" s="1"/>
  <c r="AD158" i="1" s="1"/>
  <c r="V158" i="1"/>
  <c r="Q158" i="1"/>
  <c r="AC157" i="1"/>
  <c r="AA157" i="1"/>
  <c r="X157" i="1"/>
  <c r="V157" i="1"/>
  <c r="T157" i="1"/>
  <c r="Q157" i="1"/>
  <c r="S157" i="1" s="1"/>
  <c r="AC156" i="1"/>
  <c r="AA156" i="1"/>
  <c r="X156" i="1"/>
  <c r="AB156" i="1" s="1"/>
  <c r="V156" i="1"/>
  <c r="T156" i="1"/>
  <c r="Q156" i="1"/>
  <c r="AC155" i="1"/>
  <c r="AA155" i="1"/>
  <c r="X155" i="1"/>
  <c r="V155" i="1"/>
  <c r="T155" i="1"/>
  <c r="Q155" i="1"/>
  <c r="S155" i="1" s="1"/>
  <c r="AC154" i="1"/>
  <c r="AA154" i="1"/>
  <c r="X154" i="1"/>
  <c r="AB154" i="1" s="1"/>
  <c r="AD154" i="1" s="1"/>
  <c r="V154" i="1"/>
  <c r="T154" i="1"/>
  <c r="Q154" i="1"/>
  <c r="AC153" i="1"/>
  <c r="AA153" i="1"/>
  <c r="X153" i="1"/>
  <c r="V153" i="1"/>
  <c r="T153" i="1"/>
  <c r="Q153" i="1"/>
  <c r="S153" i="1" s="1"/>
  <c r="Y150" i="1"/>
  <c r="Y187" i="1" s="1"/>
  <c r="R150" i="1"/>
  <c r="P150" i="1"/>
  <c r="P187" i="1" s="1"/>
  <c r="O150" i="1"/>
  <c r="O187" i="1" s="1"/>
  <c r="N150" i="1"/>
  <c r="N187" i="1" s="1"/>
  <c r="M150" i="1"/>
  <c r="L150" i="1"/>
  <c r="L187" i="1" s="1"/>
  <c r="K150" i="1"/>
  <c r="K187" i="1" s="1"/>
  <c r="J150" i="1"/>
  <c r="J187" i="1" s="1"/>
  <c r="I150" i="1"/>
  <c r="I187" i="1" s="1"/>
  <c r="H150" i="1"/>
  <c r="H187" i="1" s="1"/>
  <c r="G150" i="1"/>
  <c r="G187" i="1" s="1"/>
  <c r="F150" i="1"/>
  <c r="F187" i="1" s="1"/>
  <c r="E150" i="1"/>
  <c r="E187" i="1" s="1"/>
  <c r="AC149" i="1"/>
  <c r="AB149" i="1"/>
  <c r="AD149" i="1" s="1"/>
  <c r="AA149" i="1"/>
  <c r="X149" i="1"/>
  <c r="Z149" i="1" s="1"/>
  <c r="V149" i="1"/>
  <c r="Q149" i="1"/>
  <c r="U149" i="1" s="1"/>
  <c r="AC148" i="1"/>
  <c r="AA148" i="1"/>
  <c r="X148" i="1"/>
  <c r="V148" i="1"/>
  <c r="Q148" i="1"/>
  <c r="AC147" i="1"/>
  <c r="AA147" i="1"/>
  <c r="X147" i="1"/>
  <c r="Z147" i="1" s="1"/>
  <c r="V147" i="1"/>
  <c r="Q147" i="1"/>
  <c r="U147" i="1" s="1"/>
  <c r="W147" i="1" s="1"/>
  <c r="AC146" i="1"/>
  <c r="AA146" i="1"/>
  <c r="X146" i="1"/>
  <c r="V146" i="1"/>
  <c r="Q146" i="1"/>
  <c r="AC145" i="1"/>
  <c r="X145" i="1"/>
  <c r="Z145" i="1" s="1"/>
  <c r="AA145" i="1" s="1"/>
  <c r="V145" i="1"/>
  <c r="Q145" i="1"/>
  <c r="U145" i="1" s="1"/>
  <c r="AC144" i="1"/>
  <c r="AA144" i="1"/>
  <c r="X144" i="1"/>
  <c r="V144" i="1"/>
  <c r="Q144" i="1"/>
  <c r="AC143" i="1"/>
  <c r="AA143" i="1"/>
  <c r="X143" i="1"/>
  <c r="Z143" i="1" s="1"/>
  <c r="V143" i="1"/>
  <c r="Q143" i="1"/>
  <c r="U143" i="1" s="1"/>
  <c r="AC142" i="1"/>
  <c r="X142" i="1"/>
  <c r="V142" i="1"/>
  <c r="Q142" i="1"/>
  <c r="AC141" i="1"/>
  <c r="AC150" i="1" s="1"/>
  <c r="AA141" i="1"/>
  <c r="X141" i="1"/>
  <c r="Z141" i="1" s="1"/>
  <c r="V141" i="1"/>
  <c r="Q141" i="1"/>
  <c r="U141" i="1" s="1"/>
  <c r="W141" i="1" s="1"/>
  <c r="AC140" i="1"/>
  <c r="AA140" i="1"/>
  <c r="X140" i="1"/>
  <c r="V140" i="1"/>
  <c r="Q140" i="1"/>
  <c r="AC139" i="1"/>
  <c r="X139" i="1"/>
  <c r="Z139" i="1" s="1"/>
  <c r="AA139" i="1" s="1"/>
  <c r="V139" i="1"/>
  <c r="Q139" i="1"/>
  <c r="U139" i="1" s="1"/>
  <c r="AC138" i="1"/>
  <c r="AA138" i="1"/>
  <c r="X138" i="1"/>
  <c r="V138" i="1"/>
  <c r="Q138" i="1"/>
  <c r="Y129" i="1"/>
  <c r="R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AC128" i="1"/>
  <c r="AC129" i="1" s="1"/>
  <c r="X128" i="1"/>
  <c r="AB128" i="1" s="1"/>
  <c r="V128" i="1"/>
  <c r="V129" i="1" s="1"/>
  <c r="Q128" i="1"/>
  <c r="Y125" i="1"/>
  <c r="R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AC124" i="1"/>
  <c r="X124" i="1"/>
  <c r="V124" i="1"/>
  <c r="T124" i="1"/>
  <c r="Q124" i="1"/>
  <c r="AC123" i="1"/>
  <c r="AB123" i="1"/>
  <c r="AD123" i="1" s="1"/>
  <c r="X123" i="1"/>
  <c r="Z123" i="1" s="1"/>
  <c r="AA123" i="1" s="1"/>
  <c r="V123" i="1"/>
  <c r="T123" i="1"/>
  <c r="Q123" i="1"/>
  <c r="U123" i="1" s="1"/>
  <c r="AC121" i="1"/>
  <c r="AC125" i="1" s="1"/>
  <c r="X121" i="1"/>
  <c r="V121" i="1"/>
  <c r="V125" i="1" s="1"/>
  <c r="Q121" i="1"/>
  <c r="Y118" i="1"/>
  <c r="R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AC117" i="1"/>
  <c r="X117" i="1"/>
  <c r="V117" i="1"/>
  <c r="U117" i="1"/>
  <c r="W117" i="1" s="1"/>
  <c r="T117" i="1"/>
  <c r="Q117" i="1"/>
  <c r="S117" i="1" s="1"/>
  <c r="AC116" i="1"/>
  <c r="X116" i="1"/>
  <c r="V116" i="1"/>
  <c r="Q116" i="1"/>
  <c r="AC115" i="1"/>
  <c r="X115" i="1"/>
  <c r="V115" i="1"/>
  <c r="U115" i="1"/>
  <c r="W115" i="1" s="1"/>
  <c r="Q115" i="1"/>
  <c r="S115" i="1" s="1"/>
  <c r="T115" i="1" s="1"/>
  <c r="AC114" i="1"/>
  <c r="AA114" i="1"/>
  <c r="Z114" i="1"/>
  <c r="X114" i="1"/>
  <c r="AB114" i="1" s="1"/>
  <c r="V114" i="1"/>
  <c r="Q114" i="1"/>
  <c r="AC113" i="1"/>
  <c r="AB113" i="1"/>
  <c r="X113" i="1"/>
  <c r="Z113" i="1" s="1"/>
  <c r="AA113" i="1" s="1"/>
  <c r="V113" i="1"/>
  <c r="S113" i="1"/>
  <c r="T113" i="1" s="1"/>
  <c r="Q113" i="1"/>
  <c r="U113" i="1" s="1"/>
  <c r="W113" i="1" s="1"/>
  <c r="AC112" i="1"/>
  <c r="X112" i="1"/>
  <c r="AB112" i="1" s="1"/>
  <c r="AD112" i="1" s="1"/>
  <c r="V112" i="1"/>
  <c r="Q112" i="1"/>
  <c r="AC111" i="1"/>
  <c r="AB111" i="1"/>
  <c r="AD111" i="1" s="1"/>
  <c r="Z111" i="1"/>
  <c r="AA111" i="1" s="1"/>
  <c r="X111" i="1"/>
  <c r="V111" i="1"/>
  <c r="S111" i="1"/>
  <c r="T111" i="1" s="1"/>
  <c r="Q111" i="1"/>
  <c r="U111" i="1" s="1"/>
  <c r="AC110" i="1"/>
  <c r="X110" i="1"/>
  <c r="AB110" i="1" s="1"/>
  <c r="AD110" i="1" s="1"/>
  <c r="V110" i="1"/>
  <c r="Q110" i="1"/>
  <c r="AC109" i="1"/>
  <c r="AB109" i="1"/>
  <c r="Z109" i="1"/>
  <c r="AA109" i="1" s="1"/>
  <c r="X109" i="1"/>
  <c r="V109" i="1"/>
  <c r="V118" i="1" s="1"/>
  <c r="S109" i="1"/>
  <c r="T109" i="1" s="1"/>
  <c r="Q109" i="1"/>
  <c r="Y106" i="1"/>
  <c r="V106" i="1"/>
  <c r="R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AC105" i="1"/>
  <c r="AA105" i="1"/>
  <c r="Z105" i="1"/>
  <c r="X105" i="1"/>
  <c r="AB105" i="1" s="1"/>
  <c r="AD105" i="1" s="1"/>
  <c r="V105" i="1"/>
  <c r="T105" i="1"/>
  <c r="Q105" i="1"/>
  <c r="U105" i="1" s="1"/>
  <c r="W105" i="1" s="1"/>
  <c r="AC104" i="1"/>
  <c r="AA104" i="1"/>
  <c r="X104" i="1"/>
  <c r="V104" i="1"/>
  <c r="U104" i="1"/>
  <c r="W104" i="1" s="1"/>
  <c r="S104" i="1"/>
  <c r="T104" i="1" s="1"/>
  <c r="Q104" i="1"/>
  <c r="AC103" i="1"/>
  <c r="AA103" i="1"/>
  <c r="Z103" i="1"/>
  <c r="X103" i="1"/>
  <c r="AB103" i="1" s="1"/>
  <c r="AD103" i="1" s="1"/>
  <c r="V103" i="1"/>
  <c r="Q103" i="1"/>
  <c r="U103" i="1" s="1"/>
  <c r="W103" i="1" s="1"/>
  <c r="AC102" i="1"/>
  <c r="X102" i="1"/>
  <c r="V102" i="1"/>
  <c r="U102" i="1"/>
  <c r="S102" i="1"/>
  <c r="T102" i="1" s="1"/>
  <c r="Q102" i="1"/>
  <c r="AC99" i="1"/>
  <c r="Z99" i="1"/>
  <c r="AA99" i="1" s="1"/>
  <c r="Y99" i="1"/>
  <c r="X99" i="1"/>
  <c r="R99" i="1"/>
  <c r="P99" i="1"/>
  <c r="O99" i="1"/>
  <c r="N99" i="1"/>
  <c r="M99" i="1"/>
  <c r="L99" i="1"/>
  <c r="K99" i="1"/>
  <c r="J99" i="1"/>
  <c r="I99" i="1"/>
  <c r="H99" i="1"/>
  <c r="G99" i="1"/>
  <c r="F99" i="1"/>
  <c r="E99" i="1"/>
  <c r="AC98" i="1"/>
  <c r="AB98" i="1"/>
  <c r="AD98" i="1" s="1"/>
  <c r="Z98" i="1"/>
  <c r="AA98" i="1" s="1"/>
  <c r="X98" i="1"/>
  <c r="V98" i="1"/>
  <c r="S98" i="1"/>
  <c r="T98" i="1" s="1"/>
  <c r="Q98" i="1"/>
  <c r="U98" i="1" s="1"/>
  <c r="AC97" i="1"/>
  <c r="X97" i="1"/>
  <c r="AB97" i="1" s="1"/>
  <c r="AD97" i="1" s="1"/>
  <c r="V97" i="1"/>
  <c r="Q97" i="1"/>
  <c r="AC96" i="1"/>
  <c r="AB96" i="1"/>
  <c r="AD96" i="1" s="1"/>
  <c r="AA96" i="1"/>
  <c r="Z96" i="1"/>
  <c r="X96" i="1"/>
  <c r="V96" i="1"/>
  <c r="S96" i="1"/>
  <c r="T96" i="1" s="1"/>
  <c r="Q96" i="1"/>
  <c r="U96" i="1" s="1"/>
  <c r="W96" i="1" s="1"/>
  <c r="AC95" i="1"/>
  <c r="AA95" i="1"/>
  <c r="X95" i="1"/>
  <c r="AB95" i="1" s="1"/>
  <c r="AD95" i="1" s="1"/>
  <c r="V95" i="1"/>
  <c r="Q95" i="1"/>
  <c r="AC94" i="1"/>
  <c r="AB94" i="1"/>
  <c r="AD94" i="1" s="1"/>
  <c r="Z94" i="1"/>
  <c r="AA94" i="1" s="1"/>
  <c r="X94" i="1"/>
  <c r="V94" i="1"/>
  <c r="S94" i="1"/>
  <c r="T94" i="1" s="1"/>
  <c r="Q94" i="1"/>
  <c r="U94" i="1" s="1"/>
  <c r="AC93" i="1"/>
  <c r="X93" i="1"/>
  <c r="AB93" i="1" s="1"/>
  <c r="AD93" i="1" s="1"/>
  <c r="V93" i="1"/>
  <c r="Q93" i="1"/>
  <c r="S93" i="1" s="1"/>
  <c r="T93" i="1" s="1"/>
  <c r="AC92" i="1"/>
  <c r="AB92" i="1"/>
  <c r="AD92" i="1" s="1"/>
  <c r="Z92" i="1"/>
  <c r="AA92" i="1" s="1"/>
  <c r="X92" i="1"/>
  <c r="V92" i="1"/>
  <c r="S92" i="1"/>
  <c r="T92" i="1" s="1"/>
  <c r="Q92" i="1"/>
  <c r="U92" i="1" s="1"/>
  <c r="AC91" i="1"/>
  <c r="X91" i="1"/>
  <c r="AB91" i="1" s="1"/>
  <c r="AD91" i="1" s="1"/>
  <c r="V91" i="1"/>
  <c r="U91" i="1"/>
  <c r="W91" i="1" s="1"/>
  <c r="Q91" i="1"/>
  <c r="S91" i="1" s="1"/>
  <c r="T91" i="1" s="1"/>
  <c r="AC90" i="1"/>
  <c r="AB90" i="1"/>
  <c r="AD90" i="1" s="1"/>
  <c r="Z90" i="1"/>
  <c r="AA90" i="1" s="1"/>
  <c r="X90" i="1"/>
  <c r="V90" i="1"/>
  <c r="S90" i="1"/>
  <c r="T90" i="1" s="1"/>
  <c r="Q90" i="1"/>
  <c r="U90" i="1" s="1"/>
  <c r="W90" i="1" s="1"/>
  <c r="AC89" i="1"/>
  <c r="X89" i="1"/>
  <c r="AB89" i="1" s="1"/>
  <c r="AD89" i="1" s="1"/>
  <c r="V89" i="1"/>
  <c r="Q89" i="1"/>
  <c r="S89" i="1" s="1"/>
  <c r="T89" i="1" s="1"/>
  <c r="AC88" i="1"/>
  <c r="AB88" i="1"/>
  <c r="AD88" i="1" s="1"/>
  <c r="Z88" i="1"/>
  <c r="AA88" i="1" s="1"/>
  <c r="X88" i="1"/>
  <c r="V88" i="1"/>
  <c r="S88" i="1"/>
  <c r="T88" i="1" s="1"/>
  <c r="Q88" i="1"/>
  <c r="U88" i="1" s="1"/>
  <c r="AD87" i="1"/>
  <c r="AC87" i="1"/>
  <c r="X87" i="1"/>
  <c r="AB87" i="1" s="1"/>
  <c r="V87" i="1"/>
  <c r="Q87" i="1"/>
  <c r="S87" i="1" s="1"/>
  <c r="T87" i="1" s="1"/>
  <c r="AC86" i="1"/>
  <c r="AB86" i="1"/>
  <c r="AD86" i="1" s="1"/>
  <c r="Z86" i="1"/>
  <c r="AA86" i="1" s="1"/>
  <c r="X86" i="1"/>
  <c r="V86" i="1"/>
  <c r="S86" i="1"/>
  <c r="T86" i="1" s="1"/>
  <c r="Q86" i="1"/>
  <c r="U86" i="1" s="1"/>
  <c r="W86" i="1" s="1"/>
  <c r="AD85" i="1"/>
  <c r="AC85" i="1"/>
  <c r="X85" i="1"/>
  <c r="AB85" i="1" s="1"/>
  <c r="V85" i="1"/>
  <c r="U85" i="1"/>
  <c r="W85" i="1" s="1"/>
  <c r="Q85" i="1"/>
  <c r="S85" i="1" s="1"/>
  <c r="T85" i="1" s="1"/>
  <c r="AC84" i="1"/>
  <c r="AB84" i="1"/>
  <c r="AD84" i="1" s="1"/>
  <c r="AA84" i="1"/>
  <c r="Z84" i="1"/>
  <c r="X84" i="1"/>
  <c r="V84" i="1"/>
  <c r="T84" i="1"/>
  <c r="S84" i="1"/>
  <c r="Q84" i="1"/>
  <c r="U84" i="1" s="1"/>
  <c r="W84" i="1" s="1"/>
  <c r="AD83" i="1"/>
  <c r="AC83" i="1"/>
  <c r="X83" i="1"/>
  <c r="AB83" i="1" s="1"/>
  <c r="V83" i="1"/>
  <c r="V99" i="1" s="1"/>
  <c r="Q83" i="1"/>
  <c r="Y80" i="1"/>
  <c r="R80" i="1"/>
  <c r="P80" i="1"/>
  <c r="O80" i="1"/>
  <c r="N80" i="1"/>
  <c r="M80" i="1"/>
  <c r="L80" i="1"/>
  <c r="K80" i="1"/>
  <c r="J80" i="1"/>
  <c r="I80" i="1"/>
  <c r="H80" i="1"/>
  <c r="G80" i="1"/>
  <c r="F80" i="1"/>
  <c r="E80" i="1"/>
  <c r="AC79" i="1"/>
  <c r="X79" i="1"/>
  <c r="Z79" i="1" s="1"/>
  <c r="AA79" i="1" s="1"/>
  <c r="V79" i="1"/>
  <c r="V80" i="1" s="1"/>
  <c r="U79" i="1"/>
  <c r="W79" i="1" s="1"/>
  <c r="S79" i="1"/>
  <c r="T79" i="1" s="1"/>
  <c r="Q79" i="1"/>
  <c r="AC78" i="1"/>
  <c r="AC80" i="1" s="1"/>
  <c r="Z78" i="1"/>
  <c r="AA78" i="1" s="1"/>
  <c r="X78" i="1"/>
  <c r="W78" i="1"/>
  <c r="V78" i="1"/>
  <c r="Q78" i="1"/>
  <c r="U78" i="1" s="1"/>
  <c r="U80" i="1" s="1"/>
  <c r="W80" i="1" s="1"/>
  <c r="Y75" i="1"/>
  <c r="R75" i="1"/>
  <c r="P75" i="1"/>
  <c r="O75" i="1"/>
  <c r="N75" i="1"/>
  <c r="M75" i="1"/>
  <c r="L75" i="1"/>
  <c r="K75" i="1"/>
  <c r="J75" i="1"/>
  <c r="I75" i="1"/>
  <c r="H75" i="1"/>
  <c r="G75" i="1"/>
  <c r="F75" i="1"/>
  <c r="E75" i="1"/>
  <c r="AC74" i="1"/>
  <c r="X74" i="1"/>
  <c r="AB74" i="1" s="1"/>
  <c r="AD74" i="1" s="1"/>
  <c r="W74" i="1"/>
  <c r="V74" i="1"/>
  <c r="U74" i="1"/>
  <c r="Q74" i="1"/>
  <c r="S74" i="1" s="1"/>
  <c r="T74" i="1" s="1"/>
  <c r="AC73" i="1"/>
  <c r="AB73" i="1"/>
  <c r="AD73" i="1" s="1"/>
  <c r="Z73" i="1"/>
  <c r="AA73" i="1" s="1"/>
  <c r="X73" i="1"/>
  <c r="V73" i="1"/>
  <c r="S73" i="1"/>
  <c r="T73" i="1" s="1"/>
  <c r="Q73" i="1"/>
  <c r="U73" i="1" s="1"/>
  <c r="AC72" i="1"/>
  <c r="X72" i="1"/>
  <c r="W72" i="1"/>
  <c r="V72" i="1"/>
  <c r="U72" i="1"/>
  <c r="Q72" i="1"/>
  <c r="S72" i="1" s="1"/>
  <c r="T72" i="1" s="1"/>
  <c r="AC71" i="1"/>
  <c r="AB71" i="1"/>
  <c r="AD71" i="1" s="1"/>
  <c r="Z71" i="1"/>
  <c r="AA71" i="1" s="1"/>
  <c r="X71" i="1"/>
  <c r="V71" i="1"/>
  <c r="S71" i="1"/>
  <c r="T71" i="1" s="1"/>
  <c r="Q71" i="1"/>
  <c r="U71" i="1" s="1"/>
  <c r="AC70" i="1"/>
  <c r="X70" i="1"/>
  <c r="W70" i="1"/>
  <c r="V70" i="1"/>
  <c r="U70" i="1"/>
  <c r="Q70" i="1"/>
  <c r="S70" i="1" s="1"/>
  <c r="T70" i="1" s="1"/>
  <c r="AC69" i="1"/>
  <c r="AB69" i="1"/>
  <c r="AD69" i="1" s="1"/>
  <c r="Z69" i="1"/>
  <c r="AA69" i="1" s="1"/>
  <c r="X69" i="1"/>
  <c r="V69" i="1"/>
  <c r="S69" i="1"/>
  <c r="T69" i="1" s="1"/>
  <c r="Q69" i="1"/>
  <c r="U69" i="1" s="1"/>
  <c r="AC68" i="1"/>
  <c r="AA68" i="1"/>
  <c r="X68" i="1"/>
  <c r="W68" i="1"/>
  <c r="V68" i="1"/>
  <c r="U68" i="1"/>
  <c r="Q68" i="1"/>
  <c r="S68" i="1" s="1"/>
  <c r="T68" i="1" s="1"/>
  <c r="AC67" i="1"/>
  <c r="AB67" i="1"/>
  <c r="AD67" i="1" s="1"/>
  <c r="Z67" i="1"/>
  <c r="AA67" i="1" s="1"/>
  <c r="X67" i="1"/>
  <c r="V67" i="1"/>
  <c r="S67" i="1"/>
  <c r="T67" i="1" s="1"/>
  <c r="Q67" i="1"/>
  <c r="U67" i="1" s="1"/>
  <c r="AC66" i="1"/>
  <c r="AA66" i="1"/>
  <c r="X66" i="1"/>
  <c r="W66" i="1"/>
  <c r="V66" i="1"/>
  <c r="U66" i="1"/>
  <c r="Q66" i="1"/>
  <c r="S66" i="1" s="1"/>
  <c r="T66" i="1" s="1"/>
  <c r="AC65" i="1"/>
  <c r="AB65" i="1"/>
  <c r="AD65" i="1" s="1"/>
  <c r="Z65" i="1"/>
  <c r="AA65" i="1" s="1"/>
  <c r="X65" i="1"/>
  <c r="V65" i="1"/>
  <c r="S65" i="1"/>
  <c r="T65" i="1" s="1"/>
  <c r="Q65" i="1"/>
  <c r="U65" i="1" s="1"/>
  <c r="AC64" i="1"/>
  <c r="AA64" i="1"/>
  <c r="X64" i="1"/>
  <c r="W64" i="1"/>
  <c r="V64" i="1"/>
  <c r="U64" i="1"/>
  <c r="Q64" i="1"/>
  <c r="S64" i="1" s="1"/>
  <c r="T64" i="1" s="1"/>
  <c r="AC63" i="1"/>
  <c r="AB63" i="1"/>
  <c r="AD63" i="1" s="1"/>
  <c r="AA63" i="1"/>
  <c r="Z63" i="1"/>
  <c r="X63" i="1"/>
  <c r="V63" i="1"/>
  <c r="S63" i="1"/>
  <c r="T63" i="1" s="1"/>
  <c r="Q63" i="1"/>
  <c r="U63" i="1" s="1"/>
  <c r="W63" i="1" s="1"/>
  <c r="AC62" i="1"/>
  <c r="X62" i="1"/>
  <c r="V62" i="1"/>
  <c r="U62" i="1"/>
  <c r="W62" i="1" s="1"/>
  <c r="Q62" i="1"/>
  <c r="S62" i="1" s="1"/>
  <c r="T62" i="1" s="1"/>
  <c r="AC61" i="1"/>
  <c r="AB61" i="1"/>
  <c r="Z61" i="1"/>
  <c r="AA61" i="1" s="1"/>
  <c r="X61" i="1"/>
  <c r="V61" i="1"/>
  <c r="S61" i="1"/>
  <c r="T61" i="1" s="1"/>
  <c r="Q61" i="1"/>
  <c r="U61" i="1" s="1"/>
  <c r="W61" i="1" s="1"/>
  <c r="AC60" i="1"/>
  <c r="X60" i="1"/>
  <c r="V60" i="1"/>
  <c r="U60" i="1"/>
  <c r="W60" i="1" s="1"/>
  <c r="Q60" i="1"/>
  <c r="S60" i="1" s="1"/>
  <c r="T60" i="1" s="1"/>
  <c r="AC59" i="1"/>
  <c r="AB59" i="1"/>
  <c r="Z59" i="1"/>
  <c r="AA59" i="1" s="1"/>
  <c r="X59" i="1"/>
  <c r="V59" i="1"/>
  <c r="S59" i="1"/>
  <c r="T59" i="1" s="1"/>
  <c r="Q59" i="1"/>
  <c r="U59" i="1" s="1"/>
  <c r="W59" i="1" s="1"/>
  <c r="AC58" i="1"/>
  <c r="AA58" i="1"/>
  <c r="X58" i="1"/>
  <c r="V58" i="1"/>
  <c r="U58" i="1"/>
  <c r="W58" i="1" s="1"/>
  <c r="Q58" i="1"/>
  <c r="S58" i="1" s="1"/>
  <c r="T58" i="1" s="1"/>
  <c r="AC57" i="1"/>
  <c r="AB57" i="1"/>
  <c r="Z57" i="1"/>
  <c r="AA57" i="1" s="1"/>
  <c r="X57" i="1"/>
  <c r="V57" i="1"/>
  <c r="S57" i="1"/>
  <c r="T57" i="1" s="1"/>
  <c r="Q57" i="1"/>
  <c r="U57" i="1" s="1"/>
  <c r="W57" i="1" s="1"/>
  <c r="AC56" i="1"/>
  <c r="X56" i="1"/>
  <c r="V56" i="1"/>
  <c r="U56" i="1"/>
  <c r="W56" i="1" s="1"/>
  <c r="Q56" i="1"/>
  <c r="S56" i="1" s="1"/>
  <c r="T56" i="1" s="1"/>
  <c r="AC55" i="1"/>
  <c r="AC75" i="1" s="1"/>
  <c r="AB55" i="1"/>
  <c r="Z55" i="1"/>
  <c r="AA55" i="1" s="1"/>
  <c r="X55" i="1"/>
  <c r="V55" i="1"/>
  <c r="V75" i="1" s="1"/>
  <c r="S55" i="1"/>
  <c r="T55" i="1" s="1"/>
  <c r="Q55" i="1"/>
  <c r="U55" i="1" s="1"/>
  <c r="W55" i="1" s="1"/>
  <c r="AC54" i="1"/>
  <c r="X54" i="1"/>
  <c r="V54" i="1"/>
  <c r="Q54" i="1"/>
  <c r="S54" i="1" s="1"/>
  <c r="T54" i="1" s="1"/>
  <c r="AC51" i="1"/>
  <c r="Y51" i="1"/>
  <c r="R51" i="1"/>
  <c r="P51" i="1"/>
  <c r="O51" i="1"/>
  <c r="N51" i="1"/>
  <c r="M51" i="1"/>
  <c r="L51" i="1"/>
  <c r="K51" i="1"/>
  <c r="J51" i="1"/>
  <c r="I51" i="1"/>
  <c r="H51" i="1"/>
  <c r="G51" i="1"/>
  <c r="F51" i="1"/>
  <c r="E51" i="1"/>
  <c r="AC50" i="1"/>
  <c r="X50" i="1"/>
  <c r="Z50" i="1" s="1"/>
  <c r="AA50" i="1" s="1"/>
  <c r="V50" i="1"/>
  <c r="U50" i="1"/>
  <c r="S50" i="1"/>
  <c r="T50" i="1" s="1"/>
  <c r="Q50" i="1"/>
  <c r="AC49" i="1"/>
  <c r="Z49" i="1"/>
  <c r="AA49" i="1" s="1"/>
  <c r="X49" i="1"/>
  <c r="AB49" i="1" s="1"/>
  <c r="AD49" i="1" s="1"/>
  <c r="V49" i="1"/>
  <c r="Q49" i="1"/>
  <c r="AC48" i="1"/>
  <c r="AA48" i="1"/>
  <c r="X48" i="1"/>
  <c r="Z48" i="1" s="1"/>
  <c r="V48" i="1"/>
  <c r="U48" i="1"/>
  <c r="W48" i="1" s="1"/>
  <c r="T48" i="1"/>
  <c r="S48" i="1"/>
  <c r="Q48" i="1"/>
  <c r="AC47" i="1"/>
  <c r="Z47" i="1"/>
  <c r="AA47" i="1" s="1"/>
  <c r="X47" i="1"/>
  <c r="AB47" i="1" s="1"/>
  <c r="AD47" i="1" s="1"/>
  <c r="V47" i="1"/>
  <c r="Q47" i="1"/>
  <c r="AC46" i="1"/>
  <c r="AB46" i="1"/>
  <c r="AD46" i="1" s="1"/>
  <c r="X46" i="1"/>
  <c r="Z46" i="1" s="1"/>
  <c r="AA46" i="1" s="1"/>
  <c r="V46" i="1"/>
  <c r="U46" i="1"/>
  <c r="S46" i="1"/>
  <c r="T46" i="1" s="1"/>
  <c r="Q46" i="1"/>
  <c r="AC45" i="1"/>
  <c r="Z45" i="1"/>
  <c r="AA45" i="1" s="1"/>
  <c r="X45" i="1"/>
  <c r="AB45" i="1" s="1"/>
  <c r="AD45" i="1" s="1"/>
  <c r="V45" i="1"/>
  <c r="Q45" i="1"/>
  <c r="AC44" i="1"/>
  <c r="AB44" i="1"/>
  <c r="AD44" i="1" s="1"/>
  <c r="X44" i="1"/>
  <c r="Z44" i="1" s="1"/>
  <c r="AA44" i="1" s="1"/>
  <c r="V44" i="1"/>
  <c r="U44" i="1"/>
  <c r="S44" i="1"/>
  <c r="T44" i="1" s="1"/>
  <c r="Q44" i="1"/>
  <c r="AC43" i="1"/>
  <c r="Z43" i="1"/>
  <c r="AA43" i="1" s="1"/>
  <c r="X43" i="1"/>
  <c r="V43" i="1"/>
  <c r="Q43" i="1"/>
  <c r="Y40" i="1"/>
  <c r="V40" i="1"/>
  <c r="R40" i="1"/>
  <c r="P40" i="1"/>
  <c r="O40" i="1"/>
  <c r="O131" i="1" s="1"/>
  <c r="N40" i="1"/>
  <c r="N131" i="1" s="1"/>
  <c r="M40" i="1"/>
  <c r="L40" i="1"/>
  <c r="L131" i="1" s="1"/>
  <c r="K40" i="1"/>
  <c r="J40" i="1"/>
  <c r="I40" i="1"/>
  <c r="I131" i="1" s="1"/>
  <c r="H40" i="1"/>
  <c r="G40" i="1"/>
  <c r="G131" i="1" s="1"/>
  <c r="F40" i="1"/>
  <c r="F131" i="1" s="1"/>
  <c r="E40" i="1"/>
  <c r="AC39" i="1"/>
  <c r="X39" i="1"/>
  <c r="V39" i="1"/>
  <c r="U39" i="1"/>
  <c r="W39" i="1" s="1"/>
  <c r="Q39" i="1"/>
  <c r="S39" i="1" s="1"/>
  <c r="T39" i="1" s="1"/>
  <c r="AC38" i="1"/>
  <c r="AB38" i="1"/>
  <c r="Z38" i="1"/>
  <c r="AA38" i="1" s="1"/>
  <c r="X38" i="1"/>
  <c r="V38" i="1"/>
  <c r="S38" i="1"/>
  <c r="T38" i="1" s="1"/>
  <c r="Q38" i="1"/>
  <c r="U38" i="1" s="1"/>
  <c r="W38" i="1" s="1"/>
  <c r="AC37" i="1"/>
  <c r="X37" i="1"/>
  <c r="V37" i="1"/>
  <c r="U37" i="1"/>
  <c r="W37" i="1" s="1"/>
  <c r="Q37" i="1"/>
  <c r="S37" i="1" s="1"/>
  <c r="T37" i="1" s="1"/>
  <c r="AC36" i="1"/>
  <c r="AC40" i="1" s="1"/>
  <c r="AB36" i="1"/>
  <c r="Z36" i="1"/>
  <c r="AA36" i="1" s="1"/>
  <c r="X36" i="1"/>
  <c r="V36" i="1"/>
  <c r="S36" i="1"/>
  <c r="T36" i="1" s="1"/>
  <c r="Q36" i="1"/>
  <c r="U36" i="1" s="1"/>
  <c r="W36" i="1" s="1"/>
  <c r="AC32" i="1"/>
  <c r="X32" i="1"/>
  <c r="V32" i="1"/>
  <c r="U32" i="1"/>
  <c r="Q32" i="1"/>
  <c r="S32" i="1" s="1"/>
  <c r="T32" i="1" s="1"/>
  <c r="R28" i="1"/>
  <c r="M28" i="1"/>
  <c r="AC26" i="1"/>
  <c r="Y26" i="1"/>
  <c r="V26" i="1"/>
  <c r="R26" i="1"/>
  <c r="P26" i="1"/>
  <c r="O26" i="1"/>
  <c r="O28" i="1" s="1"/>
  <c r="O133" i="1" s="1"/>
  <c r="O189" i="1" s="1"/>
  <c r="N26" i="1"/>
  <c r="M26" i="1"/>
  <c r="L26" i="1"/>
  <c r="K26" i="1"/>
  <c r="J26" i="1"/>
  <c r="I26" i="1"/>
  <c r="H26" i="1"/>
  <c r="G26" i="1"/>
  <c r="F26" i="1"/>
  <c r="E26" i="1"/>
  <c r="AC25" i="1"/>
  <c r="X25" i="1"/>
  <c r="W25" i="1"/>
  <c r="V25" i="1"/>
  <c r="U25" i="1"/>
  <c r="U26" i="1" s="1"/>
  <c r="W26" i="1" s="1"/>
  <c r="Q25" i="1"/>
  <c r="S25" i="1" s="1"/>
  <c r="T25" i="1" s="1"/>
  <c r="Y22" i="1"/>
  <c r="R22" i="1"/>
  <c r="P22" i="1"/>
  <c r="O22" i="1"/>
  <c r="N22" i="1"/>
  <c r="M22" i="1"/>
  <c r="L22" i="1"/>
  <c r="K22" i="1"/>
  <c r="J22" i="1"/>
  <c r="J28" i="1" s="1"/>
  <c r="I22" i="1"/>
  <c r="H22" i="1"/>
  <c r="G22" i="1"/>
  <c r="F22" i="1"/>
  <c r="E22" i="1"/>
  <c r="E28" i="1" s="1"/>
  <c r="AD21" i="1"/>
  <c r="AC21" i="1"/>
  <c r="AB21" i="1"/>
  <c r="X21" i="1"/>
  <c r="Z21" i="1" s="1"/>
  <c r="AA21" i="1" s="1"/>
  <c r="V21" i="1"/>
  <c r="U21" i="1"/>
  <c r="W21" i="1" s="1"/>
  <c r="S21" i="1"/>
  <c r="T21" i="1" s="1"/>
  <c r="Q21" i="1"/>
  <c r="AC20" i="1"/>
  <c r="AA20" i="1"/>
  <c r="Z20" i="1"/>
  <c r="X20" i="1"/>
  <c r="AB20" i="1" s="1"/>
  <c r="V20" i="1"/>
  <c r="Q20" i="1"/>
  <c r="AD19" i="1"/>
  <c r="AC19" i="1"/>
  <c r="AB19" i="1"/>
  <c r="X19" i="1"/>
  <c r="Z19" i="1" s="1"/>
  <c r="AA19" i="1" s="1"/>
  <c r="V19" i="1"/>
  <c r="U19" i="1"/>
  <c r="W19" i="1" s="1"/>
  <c r="S19" i="1"/>
  <c r="T19" i="1" s="1"/>
  <c r="Q19" i="1"/>
  <c r="AC18" i="1"/>
  <c r="Z18" i="1"/>
  <c r="AA18" i="1" s="1"/>
  <c r="X18" i="1"/>
  <c r="AB18" i="1" s="1"/>
  <c r="V18" i="1"/>
  <c r="Q18" i="1"/>
  <c r="AC17" i="1"/>
  <c r="AB17" i="1"/>
  <c r="AD17" i="1" s="1"/>
  <c r="AA17" i="1"/>
  <c r="X17" i="1"/>
  <c r="Z17" i="1" s="1"/>
  <c r="V17" i="1"/>
  <c r="U17" i="1"/>
  <c r="S17" i="1"/>
  <c r="T17" i="1" s="1"/>
  <c r="Q17" i="1"/>
  <c r="AC16" i="1"/>
  <c r="AA16" i="1"/>
  <c r="Z16" i="1"/>
  <c r="X16" i="1"/>
  <c r="AB16" i="1" s="1"/>
  <c r="V16" i="1"/>
  <c r="Q16" i="1"/>
  <c r="AD15" i="1"/>
  <c r="AC15" i="1"/>
  <c r="AB15" i="1"/>
  <c r="X15" i="1"/>
  <c r="Z15" i="1" s="1"/>
  <c r="AA15" i="1" s="1"/>
  <c r="V15" i="1"/>
  <c r="U15" i="1"/>
  <c r="S15" i="1"/>
  <c r="T15" i="1" s="1"/>
  <c r="Q15" i="1"/>
  <c r="AC12" i="1"/>
  <c r="AA12" i="1"/>
  <c r="Z12" i="1"/>
  <c r="X12" i="1"/>
  <c r="AB12" i="1" s="1"/>
  <c r="V12" i="1"/>
  <c r="Q12" i="1"/>
  <c r="AD11" i="1"/>
  <c r="AC11" i="1"/>
  <c r="AB11" i="1"/>
  <c r="AA11" i="1"/>
  <c r="X11" i="1"/>
  <c r="Z11" i="1" s="1"/>
  <c r="V11" i="1"/>
  <c r="U11" i="1"/>
  <c r="W11" i="1" s="1"/>
  <c r="S11" i="1"/>
  <c r="T11" i="1" s="1"/>
  <c r="Q11" i="1"/>
  <c r="AC10" i="1"/>
  <c r="AC22" i="1" s="1"/>
  <c r="AC28" i="1" s="1"/>
  <c r="AA10" i="1"/>
  <c r="Z10" i="1"/>
  <c r="X10" i="1"/>
  <c r="V10" i="1"/>
  <c r="V22" i="1" s="1"/>
  <c r="Q10" i="1"/>
  <c r="AC7" i="1"/>
  <c r="Y7" i="1"/>
  <c r="V7" i="1"/>
  <c r="V28" i="1" s="1"/>
  <c r="R7" i="1"/>
  <c r="Q7" i="1"/>
  <c r="P7" i="1"/>
  <c r="P28" i="1" s="1"/>
  <c r="O7" i="1"/>
  <c r="N7" i="1"/>
  <c r="M7" i="1"/>
  <c r="L7" i="1"/>
  <c r="L28" i="1" s="1"/>
  <c r="L133" i="1" s="1"/>
  <c r="L189" i="1" s="1"/>
  <c r="K7" i="1"/>
  <c r="K28" i="1" s="1"/>
  <c r="J7" i="1"/>
  <c r="I7" i="1"/>
  <c r="I28" i="1" s="1"/>
  <c r="H7" i="1"/>
  <c r="H28" i="1" s="1"/>
  <c r="G7" i="1"/>
  <c r="G28" i="1" s="1"/>
  <c r="G133" i="1" s="1"/>
  <c r="G189" i="1" s="1"/>
  <c r="F7" i="1"/>
  <c r="E7" i="1"/>
  <c r="AC6" i="1"/>
  <c r="X6" i="1"/>
  <c r="W6" i="1"/>
  <c r="V6" i="1"/>
  <c r="U6" i="1"/>
  <c r="U7" i="1" s="1"/>
  <c r="Q6" i="1"/>
  <c r="S6" i="1" s="1"/>
  <c r="T6" i="1" s="1"/>
  <c r="J133" i="1" l="1"/>
  <c r="J189" i="1" s="1"/>
  <c r="AD18" i="1"/>
  <c r="AD20" i="1"/>
  <c r="AD36" i="1"/>
  <c r="AD38" i="1"/>
  <c r="V51" i="1"/>
  <c r="V131" i="1" s="1"/>
  <c r="V133" i="1" s="1"/>
  <c r="V189" i="1" s="1"/>
  <c r="W44" i="1"/>
  <c r="W46" i="1"/>
  <c r="U49" i="1"/>
  <c r="W49" i="1" s="1"/>
  <c r="S49" i="1"/>
  <c r="T49" i="1" s="1"/>
  <c r="AB54" i="1"/>
  <c r="X75" i="1"/>
  <c r="Z75" i="1" s="1"/>
  <c r="Z54" i="1"/>
  <c r="AA54" i="1" s="1"/>
  <c r="AB56" i="1"/>
  <c r="AD56" i="1" s="1"/>
  <c r="Z56" i="1"/>
  <c r="AA56" i="1" s="1"/>
  <c r="AB58" i="1"/>
  <c r="AD58" i="1" s="1"/>
  <c r="Z58" i="1"/>
  <c r="AB60" i="1"/>
  <c r="AD60" i="1" s="1"/>
  <c r="Z60" i="1"/>
  <c r="AA60" i="1" s="1"/>
  <c r="AB62" i="1"/>
  <c r="AD62" i="1" s="1"/>
  <c r="Z62" i="1"/>
  <c r="AA62" i="1" s="1"/>
  <c r="S110" i="1"/>
  <c r="T110" i="1" s="1"/>
  <c r="U110" i="1"/>
  <c r="W110" i="1" s="1"/>
  <c r="AD113" i="1"/>
  <c r="AC118" i="1"/>
  <c r="AB146" i="1"/>
  <c r="AD146" i="1" s="1"/>
  <c r="Z146" i="1"/>
  <c r="S7" i="1"/>
  <c r="T7" i="1" s="1"/>
  <c r="AC131" i="1"/>
  <c r="AC133" i="1" s="1"/>
  <c r="AB64" i="1"/>
  <c r="AD64" i="1" s="1"/>
  <c r="Z64" i="1"/>
  <c r="AB66" i="1"/>
  <c r="AD66" i="1" s="1"/>
  <c r="Z66" i="1"/>
  <c r="AB68" i="1"/>
  <c r="AD68" i="1" s="1"/>
  <c r="Z68" i="1"/>
  <c r="AB70" i="1"/>
  <c r="AD70" i="1" s="1"/>
  <c r="Z70" i="1"/>
  <c r="AA70" i="1" s="1"/>
  <c r="AB72" i="1"/>
  <c r="AD72" i="1" s="1"/>
  <c r="Z72" i="1"/>
  <c r="AA72" i="1" s="1"/>
  <c r="Q75" i="1"/>
  <c r="S75" i="1" s="1"/>
  <c r="T75" i="1" s="1"/>
  <c r="S83" i="1"/>
  <c r="T83" i="1" s="1"/>
  <c r="Q99" i="1"/>
  <c r="S99" i="1" s="1"/>
  <c r="W88" i="1"/>
  <c r="U89" i="1"/>
  <c r="W89" i="1" s="1"/>
  <c r="W98" i="1"/>
  <c r="I133" i="1"/>
  <c r="I189" i="1" s="1"/>
  <c r="U10" i="1"/>
  <c r="S10" i="1"/>
  <c r="T10" i="1" s="1"/>
  <c r="Q22" i="1"/>
  <c r="S22" i="1" s="1"/>
  <c r="T22" i="1" s="1"/>
  <c r="X51" i="1"/>
  <c r="Z51" i="1" s="1"/>
  <c r="AA51" i="1" s="1"/>
  <c r="W50" i="1"/>
  <c r="AD55" i="1"/>
  <c r="AD57" i="1"/>
  <c r="AD59" i="1"/>
  <c r="AD61" i="1"/>
  <c r="U83" i="1"/>
  <c r="U87" i="1"/>
  <c r="W87" i="1" s="1"/>
  <c r="U40" i="1"/>
  <c r="Y131" i="1"/>
  <c r="S97" i="1"/>
  <c r="T97" i="1" s="1"/>
  <c r="U97" i="1"/>
  <c r="W97" i="1" s="1"/>
  <c r="U128" i="1"/>
  <c r="S128" i="1"/>
  <c r="T128" i="1" s="1"/>
  <c r="Q129" i="1"/>
  <c r="S129" i="1" s="1"/>
  <c r="T129" i="1" s="1"/>
  <c r="AB6" i="1"/>
  <c r="X7" i="1"/>
  <c r="Z6" i="1"/>
  <c r="AA6" i="1" s="1"/>
  <c r="U12" i="1"/>
  <c r="W12" i="1" s="1"/>
  <c r="S12" i="1"/>
  <c r="T12" i="1" s="1"/>
  <c r="U18" i="1"/>
  <c r="W18" i="1" s="1"/>
  <c r="S18" i="1"/>
  <c r="T18" i="1" s="1"/>
  <c r="U20" i="1"/>
  <c r="W20" i="1" s="1"/>
  <c r="S20" i="1"/>
  <c r="T20" i="1" s="1"/>
  <c r="AB25" i="1"/>
  <c r="X26" i="1"/>
  <c r="Z26" i="1" s="1"/>
  <c r="AA26" i="1" s="1"/>
  <c r="Z25" i="1"/>
  <c r="AA25" i="1" s="1"/>
  <c r="Q26" i="1"/>
  <c r="S26" i="1" s="1"/>
  <c r="T26" i="1" s="1"/>
  <c r="X80" i="1"/>
  <c r="Z80" i="1" s="1"/>
  <c r="AA80" i="1" s="1"/>
  <c r="AB79" i="1"/>
  <c r="AD79" i="1" s="1"/>
  <c r="T99" i="1"/>
  <c r="W102" i="1"/>
  <c r="U106" i="1"/>
  <c r="W106" i="1" s="1"/>
  <c r="Z104" i="1"/>
  <c r="AB104" i="1"/>
  <c r="AD104" i="1" s="1"/>
  <c r="AB140" i="1"/>
  <c r="AD140" i="1" s="1"/>
  <c r="Z140" i="1"/>
  <c r="W7" i="1"/>
  <c r="W15" i="1"/>
  <c r="W17" i="1"/>
  <c r="W32" i="1"/>
  <c r="AB48" i="1"/>
  <c r="AD48" i="1" s="1"/>
  <c r="AB50" i="1"/>
  <c r="AD50" i="1" s="1"/>
  <c r="U54" i="1"/>
  <c r="W65" i="1"/>
  <c r="W67" i="1"/>
  <c r="W69" i="1"/>
  <c r="W71" i="1"/>
  <c r="W73" i="1"/>
  <c r="AA75" i="1"/>
  <c r="AB99" i="1"/>
  <c r="AD99" i="1" s="1"/>
  <c r="S95" i="1"/>
  <c r="T95" i="1" s="1"/>
  <c r="U95" i="1"/>
  <c r="W95" i="1" s="1"/>
  <c r="S112" i="1"/>
  <c r="T112" i="1" s="1"/>
  <c r="U112" i="1"/>
  <c r="W112" i="1" s="1"/>
  <c r="U116" i="1"/>
  <c r="W116" i="1" s="1"/>
  <c r="S116" i="1"/>
  <c r="T116" i="1" s="1"/>
  <c r="AB117" i="1"/>
  <c r="AD117" i="1" s="1"/>
  <c r="Z117" i="1"/>
  <c r="AA117" i="1" s="1"/>
  <c r="AB129" i="1"/>
  <c r="AD129" i="1" s="1"/>
  <c r="AD128" i="1"/>
  <c r="N28" i="1"/>
  <c r="N133" i="1" s="1"/>
  <c r="N189" i="1" s="1"/>
  <c r="AB32" i="1"/>
  <c r="X40" i="1"/>
  <c r="Z32" i="1"/>
  <c r="AA32" i="1" s="1"/>
  <c r="AB37" i="1"/>
  <c r="AD37" i="1" s="1"/>
  <c r="Z37" i="1"/>
  <c r="AA37" i="1" s="1"/>
  <c r="AB39" i="1"/>
  <c r="AD39" i="1" s="1"/>
  <c r="Z39" i="1"/>
  <c r="AA39" i="1" s="1"/>
  <c r="Q40" i="1"/>
  <c r="U43" i="1"/>
  <c r="S43" i="1"/>
  <c r="T43" i="1" s="1"/>
  <c r="Q51" i="1"/>
  <c r="S51" i="1" s="1"/>
  <c r="T51" i="1" s="1"/>
  <c r="U45" i="1"/>
  <c r="W45" i="1" s="1"/>
  <c r="S45" i="1"/>
  <c r="T45" i="1" s="1"/>
  <c r="U47" i="1"/>
  <c r="W47" i="1" s="1"/>
  <c r="S47" i="1"/>
  <c r="T47" i="1" s="1"/>
  <c r="W94" i="1"/>
  <c r="Z102" i="1"/>
  <c r="AA102" i="1" s="1"/>
  <c r="AB102" i="1"/>
  <c r="X106" i="1"/>
  <c r="Z106" i="1" s="1"/>
  <c r="AA106" i="1" s="1"/>
  <c r="AD109" i="1"/>
  <c r="W111" i="1"/>
  <c r="AB142" i="1"/>
  <c r="AD142" i="1" s="1"/>
  <c r="Z142" i="1"/>
  <c r="AA142" i="1" s="1"/>
  <c r="U16" i="1"/>
  <c r="W16" i="1" s="1"/>
  <c r="S16" i="1"/>
  <c r="T16" i="1" s="1"/>
  <c r="F28" i="1"/>
  <c r="F133" i="1" s="1"/>
  <c r="F189" i="1" s="1"/>
  <c r="Y28" i="1"/>
  <c r="X22" i="1"/>
  <c r="Z22" i="1" s="1"/>
  <c r="AA22" i="1" s="1"/>
  <c r="AD12" i="1"/>
  <c r="AD16" i="1"/>
  <c r="W92" i="1"/>
  <c r="U93" i="1"/>
  <c r="W93" i="1" s="1"/>
  <c r="AC106" i="1"/>
  <c r="AB116" i="1"/>
  <c r="AD116" i="1" s="1"/>
  <c r="Z116" i="1"/>
  <c r="AA116" i="1" s="1"/>
  <c r="AB148" i="1"/>
  <c r="AD148" i="1" s="1"/>
  <c r="Z148" i="1"/>
  <c r="K131" i="1"/>
  <c r="K133" i="1" s="1"/>
  <c r="K189" i="1" s="1"/>
  <c r="Q80" i="1"/>
  <c r="S80" i="1" s="1"/>
  <c r="T80" i="1" s="1"/>
  <c r="X118" i="1"/>
  <c r="Z118" i="1" s="1"/>
  <c r="AA118" i="1" s="1"/>
  <c r="AD114" i="1"/>
  <c r="AB115" i="1"/>
  <c r="AD115" i="1" s="1"/>
  <c r="Z115" i="1"/>
  <c r="AA115" i="1" s="1"/>
  <c r="AB124" i="1"/>
  <c r="AD124" i="1" s="1"/>
  <c r="Z124" i="1"/>
  <c r="AA124" i="1" s="1"/>
  <c r="V150" i="1"/>
  <c r="V187" i="1" s="1"/>
  <c r="U154" i="1"/>
  <c r="W154" i="1" s="1"/>
  <c r="S154" i="1"/>
  <c r="U158" i="1"/>
  <c r="W158" i="1" s="1"/>
  <c r="S158" i="1"/>
  <c r="T158" i="1" s="1"/>
  <c r="AB159" i="1"/>
  <c r="AD159" i="1" s="1"/>
  <c r="Z159" i="1"/>
  <c r="T185" i="1"/>
  <c r="W168" i="1"/>
  <c r="U170" i="1"/>
  <c r="W170" i="1" s="1"/>
  <c r="Q185" i="1"/>
  <c r="S185" i="1" s="1"/>
  <c r="U183" i="1"/>
  <c r="S183" i="1"/>
  <c r="T183" i="1" s="1"/>
  <c r="AB184" i="1"/>
  <c r="AD184" i="1" s="1"/>
  <c r="Z184" i="1"/>
  <c r="X150" i="1"/>
  <c r="AB138" i="1"/>
  <c r="Z138" i="1"/>
  <c r="U140" i="1"/>
  <c r="W140" i="1" s="1"/>
  <c r="S140" i="1"/>
  <c r="T140" i="1" s="1"/>
  <c r="W143" i="1"/>
  <c r="AB144" i="1"/>
  <c r="AD144" i="1" s="1"/>
  <c r="Z144" i="1"/>
  <c r="U146" i="1"/>
  <c r="W146" i="1" s="1"/>
  <c r="S146" i="1"/>
  <c r="T146" i="1" s="1"/>
  <c r="W149" i="1"/>
  <c r="AB155" i="1"/>
  <c r="AD155" i="1" s="1"/>
  <c r="Z155" i="1"/>
  <c r="E131" i="1"/>
  <c r="E133" i="1" s="1"/>
  <c r="E189" i="1" s="1"/>
  <c r="M131" i="1"/>
  <c r="M133" i="1" s="1"/>
  <c r="M189" i="1" s="1"/>
  <c r="Q118" i="1"/>
  <c r="S118" i="1" s="1"/>
  <c r="T118" i="1" s="1"/>
  <c r="U121" i="1"/>
  <c r="S121" i="1"/>
  <c r="T121" i="1" s="1"/>
  <c r="AA125" i="1"/>
  <c r="U164" i="1"/>
  <c r="W164" i="1" s="1"/>
  <c r="S164" i="1"/>
  <c r="AB169" i="1"/>
  <c r="AD169" i="1" s="1"/>
  <c r="Z169" i="1"/>
  <c r="U160" i="1"/>
  <c r="W160" i="1" s="1"/>
  <c r="S160" i="1"/>
  <c r="AB161" i="1"/>
  <c r="AD161" i="1" s="1"/>
  <c r="Z161" i="1"/>
  <c r="U179" i="1"/>
  <c r="S179" i="1"/>
  <c r="T179" i="1" s="1"/>
  <c r="V185" i="1"/>
  <c r="AB121" i="1"/>
  <c r="X125" i="1"/>
  <c r="Z125" i="1" s="1"/>
  <c r="Z121" i="1"/>
  <c r="AA121" i="1" s="1"/>
  <c r="W139" i="1"/>
  <c r="U142" i="1"/>
  <c r="W142" i="1" s="1"/>
  <c r="S142" i="1"/>
  <c r="T142" i="1" s="1"/>
  <c r="W145" i="1"/>
  <c r="U148" i="1"/>
  <c r="W148" i="1" s="1"/>
  <c r="S148" i="1"/>
  <c r="T148" i="1" s="1"/>
  <c r="V165" i="1"/>
  <c r="U156" i="1"/>
  <c r="W156" i="1" s="1"/>
  <c r="S156" i="1"/>
  <c r="Q165" i="1"/>
  <c r="S165" i="1" s="1"/>
  <c r="Q106" i="1"/>
  <c r="S106" i="1" s="1"/>
  <c r="T106" i="1" s="1"/>
  <c r="AB10" i="1"/>
  <c r="H131" i="1"/>
  <c r="H133" i="1" s="1"/>
  <c r="H189" i="1" s="1"/>
  <c r="P131" i="1"/>
  <c r="P133" i="1" s="1"/>
  <c r="P189" i="1" s="1"/>
  <c r="AB43" i="1"/>
  <c r="Z74" i="1"/>
  <c r="AA74" i="1" s="1"/>
  <c r="S78" i="1"/>
  <c r="T78" i="1" s="1"/>
  <c r="AB78" i="1"/>
  <c r="Z83" i="1"/>
  <c r="AA83" i="1" s="1"/>
  <c r="Z85" i="1"/>
  <c r="AA85" i="1" s="1"/>
  <c r="Z87" i="1"/>
  <c r="AA87" i="1" s="1"/>
  <c r="Z89" i="1"/>
  <c r="AA89" i="1" s="1"/>
  <c r="Z91" i="1"/>
  <c r="AA91" i="1" s="1"/>
  <c r="Z93" i="1"/>
  <c r="AA93" i="1" s="1"/>
  <c r="Z95" i="1"/>
  <c r="Z97" i="1"/>
  <c r="AA97" i="1" s="1"/>
  <c r="S103" i="1"/>
  <c r="T103" i="1" s="1"/>
  <c r="S105" i="1"/>
  <c r="U109" i="1"/>
  <c r="Z110" i="1"/>
  <c r="AA110" i="1" s="1"/>
  <c r="Z112" i="1"/>
  <c r="AA112" i="1" s="1"/>
  <c r="U114" i="1"/>
  <c r="W114" i="1" s="1"/>
  <c r="S114" i="1"/>
  <c r="T114" i="1" s="1"/>
  <c r="U124" i="1"/>
  <c r="W124" i="1" s="1"/>
  <c r="S124" i="1"/>
  <c r="AB153" i="1"/>
  <c r="Z153" i="1"/>
  <c r="X165" i="1"/>
  <c r="Z165" i="1" s="1"/>
  <c r="AB157" i="1"/>
  <c r="AD157" i="1" s="1"/>
  <c r="Z157" i="1"/>
  <c r="AD164" i="1"/>
  <c r="T165" i="1"/>
  <c r="AB179" i="1"/>
  <c r="X180" i="1"/>
  <c r="Z180" i="1" s="1"/>
  <c r="Z179" i="1"/>
  <c r="U162" i="1"/>
  <c r="W162" i="1" s="1"/>
  <c r="S162" i="1"/>
  <c r="Q176" i="1"/>
  <c r="S176" i="1" s="1"/>
  <c r="T176" i="1" s="1"/>
  <c r="U173" i="1"/>
  <c r="S173" i="1"/>
  <c r="T173" i="1" s="1"/>
  <c r="AB175" i="1"/>
  <c r="AD175" i="1" s="1"/>
  <c r="Z175" i="1"/>
  <c r="J131" i="1"/>
  <c r="R131" i="1"/>
  <c r="W123" i="1"/>
  <c r="Q125" i="1"/>
  <c r="S125" i="1" s="1"/>
  <c r="T125" i="1" s="1"/>
  <c r="U138" i="1"/>
  <c r="S138" i="1"/>
  <c r="T138" i="1" s="1"/>
  <c r="Q150" i="1"/>
  <c r="U144" i="1"/>
  <c r="W144" i="1" s="1"/>
  <c r="S144" i="1"/>
  <c r="T144" i="1" s="1"/>
  <c r="AC165" i="1"/>
  <c r="AC187" i="1" s="1"/>
  <c r="AD156" i="1"/>
  <c r="AB163" i="1"/>
  <c r="AD163" i="1" s="1"/>
  <c r="Z163" i="1"/>
  <c r="U169" i="1"/>
  <c r="W169" i="1" s="1"/>
  <c r="S169" i="1"/>
  <c r="S123" i="1"/>
  <c r="Z128" i="1"/>
  <c r="AA128" i="1" s="1"/>
  <c r="X129" i="1"/>
  <c r="Z129" i="1" s="1"/>
  <c r="AA129" i="1" s="1"/>
  <c r="S139" i="1"/>
  <c r="T139" i="1" s="1"/>
  <c r="AB139" i="1"/>
  <c r="AD139" i="1" s="1"/>
  <c r="S141" i="1"/>
  <c r="T141" i="1" s="1"/>
  <c r="AB141" i="1"/>
  <c r="AD141" i="1" s="1"/>
  <c r="S143" i="1"/>
  <c r="T143" i="1" s="1"/>
  <c r="AB143" i="1"/>
  <c r="AD143" i="1" s="1"/>
  <c r="S145" i="1"/>
  <c r="T145" i="1" s="1"/>
  <c r="AB145" i="1"/>
  <c r="AD145" i="1" s="1"/>
  <c r="S147" i="1"/>
  <c r="T147" i="1" s="1"/>
  <c r="AB147" i="1"/>
  <c r="AD147" i="1" s="1"/>
  <c r="S149" i="1"/>
  <c r="T149" i="1" s="1"/>
  <c r="U153" i="1"/>
  <c r="Z154" i="1"/>
  <c r="U155" i="1"/>
  <c r="W155" i="1" s="1"/>
  <c r="Z156" i="1"/>
  <c r="U157" i="1"/>
  <c r="W157" i="1" s="1"/>
  <c r="Z158" i="1"/>
  <c r="U159" i="1"/>
  <c r="W159" i="1" s="1"/>
  <c r="Z160" i="1"/>
  <c r="U161" i="1"/>
  <c r="W161" i="1" s="1"/>
  <c r="Z162" i="1"/>
  <c r="U163" i="1"/>
  <c r="W163" i="1" s="1"/>
  <c r="Z164" i="1"/>
  <c r="S168" i="1"/>
  <c r="AB168" i="1"/>
  <c r="Z173" i="1"/>
  <c r="U175" i="1"/>
  <c r="W175" i="1" s="1"/>
  <c r="Z183" i="1"/>
  <c r="U184" i="1"/>
  <c r="W184" i="1" s="1"/>
  <c r="R187" i="1"/>
  <c r="X170" i="1"/>
  <c r="Z170" i="1" s="1"/>
  <c r="AB173" i="1"/>
  <c r="AB183" i="1"/>
  <c r="AC189" i="1" l="1"/>
  <c r="W109" i="1"/>
  <c r="U118" i="1"/>
  <c r="W118" i="1" s="1"/>
  <c r="AD183" i="1"/>
  <c r="AB185" i="1"/>
  <c r="AD185" i="1" s="1"/>
  <c r="AD173" i="1"/>
  <c r="AB176" i="1"/>
  <c r="AD176" i="1" s="1"/>
  <c r="AD43" i="1"/>
  <c r="AB51" i="1"/>
  <c r="AD51" i="1" s="1"/>
  <c r="W121" i="1"/>
  <c r="U125" i="1"/>
  <c r="W125" i="1" s="1"/>
  <c r="X187" i="1"/>
  <c r="Z187" i="1" s="1"/>
  <c r="AA187" i="1" s="1"/>
  <c r="Z150" i="1"/>
  <c r="AA150" i="1" s="1"/>
  <c r="U51" i="1"/>
  <c r="W51" i="1" s="1"/>
  <c r="W43" i="1"/>
  <c r="AB40" i="1"/>
  <c r="AD32" i="1"/>
  <c r="AB7" i="1"/>
  <c r="AD6" i="1"/>
  <c r="Q131" i="1"/>
  <c r="S131" i="1" s="1"/>
  <c r="T131" i="1" s="1"/>
  <c r="S40" i="1"/>
  <c r="T40" i="1" s="1"/>
  <c r="U131" i="1"/>
  <c r="W131" i="1" s="1"/>
  <c r="W40" i="1"/>
  <c r="Q187" i="1"/>
  <c r="S187" i="1" s="1"/>
  <c r="T187" i="1" s="1"/>
  <c r="S150" i="1"/>
  <c r="T150" i="1" s="1"/>
  <c r="AB180" i="1"/>
  <c r="AD180" i="1" s="1"/>
  <c r="AD179" i="1"/>
  <c r="AB165" i="1"/>
  <c r="AD165" i="1" s="1"/>
  <c r="AD153" i="1"/>
  <c r="AD10" i="1"/>
  <c r="AB22" i="1"/>
  <c r="AD22" i="1" s="1"/>
  <c r="Y133" i="1"/>
  <c r="U75" i="1"/>
  <c r="W75" i="1" s="1"/>
  <c r="W54" i="1"/>
  <c r="U99" i="1"/>
  <c r="W99" i="1" s="1"/>
  <c r="W83" i="1"/>
  <c r="Q28" i="1"/>
  <c r="W183" i="1"/>
  <c r="U185" i="1"/>
  <c r="W185" i="1" s="1"/>
  <c r="W128" i="1"/>
  <c r="U129" i="1"/>
  <c r="W129" i="1" s="1"/>
  <c r="W10" i="1"/>
  <c r="U22" i="1"/>
  <c r="AB125" i="1"/>
  <c r="AD125" i="1" s="1"/>
  <c r="AD121" i="1"/>
  <c r="U165" i="1"/>
  <c r="W165" i="1" s="1"/>
  <c r="W153" i="1"/>
  <c r="W138" i="1"/>
  <c r="U150" i="1"/>
  <c r="W173" i="1"/>
  <c r="U176" i="1"/>
  <c r="W176" i="1" s="1"/>
  <c r="AD78" i="1"/>
  <c r="AB80" i="1"/>
  <c r="AD80" i="1" s="1"/>
  <c r="W179" i="1"/>
  <c r="U180" i="1"/>
  <c r="W180" i="1" s="1"/>
  <c r="R133" i="1"/>
  <c r="AB118" i="1"/>
  <c r="AD118" i="1" s="1"/>
  <c r="AB75" i="1"/>
  <c r="AD75" i="1" s="1"/>
  <c r="AD54" i="1"/>
  <c r="AD25" i="1"/>
  <c r="AB26" i="1"/>
  <c r="AD26" i="1" s="1"/>
  <c r="AB170" i="1"/>
  <c r="AD170" i="1" s="1"/>
  <c r="AD168" i="1"/>
  <c r="AD138" i="1"/>
  <c r="AB150" i="1"/>
  <c r="AB106" i="1"/>
  <c r="AD106" i="1" s="1"/>
  <c r="AD102" i="1"/>
  <c r="X131" i="1"/>
  <c r="Z131" i="1" s="1"/>
  <c r="AA131" i="1" s="1"/>
  <c r="Z40" i="1"/>
  <c r="AA40" i="1" s="1"/>
  <c r="X28" i="1"/>
  <c r="Z7" i="1"/>
  <c r="AA7" i="1" s="1"/>
  <c r="Y189" i="1" l="1"/>
  <c r="AB131" i="1"/>
  <c r="AD131" i="1" s="1"/>
  <c r="AD40" i="1"/>
  <c r="Q133" i="1"/>
  <c r="S28" i="1"/>
  <c r="T28" i="1" s="1"/>
  <c r="W22" i="1"/>
  <c r="U28" i="1"/>
  <c r="X133" i="1"/>
  <c r="Z28" i="1"/>
  <c r="AA28" i="1" s="1"/>
  <c r="AD150" i="1"/>
  <c r="AB187" i="1"/>
  <c r="AD187" i="1" s="1"/>
  <c r="W150" i="1"/>
  <c r="U187" i="1"/>
  <c r="W187" i="1" s="1"/>
  <c r="R189" i="1"/>
  <c r="AB28" i="1"/>
  <c r="AD7" i="1"/>
  <c r="S133" i="1" l="1"/>
  <c r="T133" i="1" s="1"/>
  <c r="Q189" i="1"/>
  <c r="S189" i="1" s="1"/>
  <c r="T189" i="1" s="1"/>
  <c r="U133" i="1"/>
  <c r="W28" i="1"/>
  <c r="AB133" i="1"/>
  <c r="AD28" i="1"/>
  <c r="Z133" i="1"/>
  <c r="AA133" i="1" s="1"/>
  <c r="X189" i="1"/>
  <c r="Z189" i="1" s="1"/>
  <c r="AA189" i="1"/>
  <c r="AB189" i="1" l="1"/>
  <c r="AD189" i="1" s="1"/>
  <c r="AD133" i="1"/>
  <c r="U189" i="1"/>
  <c r="W189" i="1" s="1"/>
  <c r="W133" i="1"/>
</calcChain>
</file>

<file path=xl/sharedStrings.xml><?xml version="1.0" encoding="utf-8"?>
<sst xmlns="http://schemas.openxmlformats.org/spreadsheetml/2006/main" count="310" uniqueCount="289">
  <si>
    <t>Budget - 2025 Cedar Pointe Partners - Accrual - v2 - CPP V2 2025</t>
  </si>
  <si>
    <t>BUDGET TO ACTUALS</t>
  </si>
  <si>
    <t>BUDGET TO PRIOR YEAR BUDGET</t>
  </si>
  <si>
    <t>PER DOLLAR</t>
  </si>
  <si>
    <t>PER UNIT</t>
  </si>
  <si>
    <t>January</t>
  </si>
  <si>
    <t>Febuary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</si>
  <si>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</si>
  <si>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</si>
  <si>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</si>
  <si>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</si>
  <si>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</si>
  <si>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</si>
  <si>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</si>
  <si>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</si>
  <si>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</si>
  <si>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</si>
  <si>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2025 Budget</t>
  </si>
  <si>
    <t>2024 Actuals</t>
  </si>
  <si>
    <t>Var $</t>
  </si>
  <si>
    <t>Var %</t>
  </si>
  <si>
    <t>2024 Budget</t>
  </si>
  <si>
    <t>Assumption</t>
  </si>
  <si>
    <t/>
  </si>
  <si>
    <t>INCOME</t>
  </si>
  <si>
    <t>Bad Debt</t>
  </si>
  <si>
    <t>4275</t>
  </si>
  <si>
    <t>Total Bad Debt</t>
  </si>
  <si>
    <t>Other Income</t>
  </si>
  <si>
    <t>4316</t>
  </si>
  <si>
    <t>HOA/COA Fees</t>
  </si>
  <si>
    <t>4320</t>
  </si>
  <si>
    <t>Cleaning/Damage Fees</t>
  </si>
  <si>
    <t>4325</t>
  </si>
  <si>
    <t>Clubhouse Rental</t>
  </si>
  <si>
    <t>Other</t>
  </si>
  <si>
    <t>(Budget)</t>
  </si>
  <si>
    <t>4333</t>
  </si>
  <si>
    <t>Key Fees</t>
  </si>
  <si>
    <t>4335</t>
  </si>
  <si>
    <t>Late Charge Fees</t>
  </si>
  <si>
    <t>4340</t>
  </si>
  <si>
    <t>Laundry/Vending Income</t>
  </si>
  <si>
    <t>4365</t>
  </si>
  <si>
    <t>NSF Charges</t>
  </si>
  <si>
    <t>4379</t>
  </si>
  <si>
    <t>RR Assessment</t>
  </si>
  <si>
    <t>4385</t>
  </si>
  <si>
    <t>Transfer Fees</t>
  </si>
  <si>
    <t>4395</t>
  </si>
  <si>
    <t>Bad Debt - Other Income</t>
  </si>
  <si>
    <t>Total Other Income</t>
  </si>
  <si>
    <t>Utility Income</t>
  </si>
  <si>
    <t>4450</t>
  </si>
  <si>
    <t>Pest Control Fees</t>
  </si>
  <si>
    <t>Total Utility Income</t>
  </si>
  <si>
    <t>TOTAL INCOME</t>
  </si>
  <si>
    <t>EXPENSE</t>
  </si>
  <si>
    <t>Utilities</t>
  </si>
  <si>
    <t>6110</t>
  </si>
  <si>
    <t>Electricity</t>
  </si>
  <si>
    <t>Journal Entries</t>
  </si>
  <si>
    <t>Rocky Mtn Power</t>
  </si>
  <si>
    <t>6120</t>
  </si>
  <si>
    <t>Gas</t>
  </si>
  <si>
    <t>6130</t>
  </si>
  <si>
    <t>Water</t>
  </si>
  <si>
    <t>6140</t>
  </si>
  <si>
    <t>Sewer</t>
  </si>
  <si>
    <t>6160</t>
  </si>
  <si>
    <t>Utility Rebill Services</t>
  </si>
  <si>
    <t>Total Utilities</t>
  </si>
  <si>
    <t>Contract Services</t>
  </si>
  <si>
    <t>6205</t>
  </si>
  <si>
    <t>Alarm</t>
  </si>
  <si>
    <t>6210</t>
  </si>
  <si>
    <t>Common Area Cleaning</t>
  </si>
  <si>
    <t>6215</t>
  </si>
  <si>
    <t>Courtesy Patrol</t>
  </si>
  <si>
    <t>6235</t>
  </si>
  <si>
    <t>Landscaping</t>
  </si>
  <si>
    <t>6240</t>
  </si>
  <si>
    <t>Landscaping - Irrigation</t>
  </si>
  <si>
    <t>6245</t>
  </si>
  <si>
    <t>Landscaping - Seasonal</t>
  </si>
  <si>
    <t>6250</t>
  </si>
  <si>
    <t>Pest Control</t>
  </si>
  <si>
    <t>6265</t>
  </si>
  <si>
    <t>Trash Removal</t>
  </si>
  <si>
    <t>Total Contract Services</t>
  </si>
  <si>
    <t>Repairs &amp; Maintenance</t>
  </si>
  <si>
    <t>6310</t>
  </si>
  <si>
    <t>R&amp;M - Carpet Cleaning/Water Ext.</t>
  </si>
  <si>
    <t>6312</t>
  </si>
  <si>
    <t>R&amp;M - Supplies/Cleaning Supplies</t>
  </si>
  <si>
    <t>6315</t>
  </si>
  <si>
    <t>R&amp;M - Common Area/Amenity</t>
  </si>
  <si>
    <t>6320</t>
  </si>
  <si>
    <t>R&amp;M - Electrical</t>
  </si>
  <si>
    <t>6325</t>
  </si>
  <si>
    <t>R&amp;M - Exterior Building</t>
  </si>
  <si>
    <t>6327</t>
  </si>
  <si>
    <t>R&amp;M - Fence/Gate</t>
  </si>
  <si>
    <t>6328</t>
  </si>
  <si>
    <t>R&amp;M - Flooring Repair</t>
  </si>
  <si>
    <t>6330</t>
  </si>
  <si>
    <t>R&amp;M - Glass/Screens/Blinds</t>
  </si>
  <si>
    <t>6335</t>
  </si>
  <si>
    <t>R&amp;M - HVAC</t>
  </si>
  <si>
    <t>6337</t>
  </si>
  <si>
    <t>R&amp;M - Interior Building</t>
  </si>
  <si>
    <t>6340</t>
  </si>
  <si>
    <t>R&amp;M - Landscaping/Irrigation</t>
  </si>
  <si>
    <t>6345</t>
  </si>
  <si>
    <t>R&amp;M - Fire/Life Safety</t>
  </si>
  <si>
    <t>6349</t>
  </si>
  <si>
    <t>R&amp;M - Parking/Garage</t>
  </si>
  <si>
    <t>6350</t>
  </si>
  <si>
    <t>R&amp;M - Doors/Locks/Key Systems</t>
  </si>
  <si>
    <t>6354</t>
  </si>
  <si>
    <t>R&amp;M - Pest Control</t>
  </si>
  <si>
    <t>6355</t>
  </si>
  <si>
    <t>R&amp;M - Plumbing</t>
  </si>
  <si>
    <t>6365</t>
  </si>
  <si>
    <t>Snow - Ice Melt</t>
  </si>
  <si>
    <t>6370</t>
  </si>
  <si>
    <t>Snow - Removal</t>
  </si>
  <si>
    <t>6375</t>
  </si>
  <si>
    <t>R&amp;M – Tools/Hardware/Cabinetry</t>
  </si>
  <si>
    <t>6378</t>
  </si>
  <si>
    <t>R&amp;M - Trash Removal</t>
  </si>
  <si>
    <t>6380</t>
  </si>
  <si>
    <t>R&amp;M - Vehicle/Golf Cart</t>
  </si>
  <si>
    <t>Total Repairs &amp; Maintenance</t>
  </si>
  <si>
    <t>Make Ready / Turn</t>
  </si>
  <si>
    <t>6440</t>
  </si>
  <si>
    <t>Turn - Painting - Contract</t>
  </si>
  <si>
    <t>6450</t>
  </si>
  <si>
    <t>Turn - Painting - Supplies</t>
  </si>
  <si>
    <t>Total Make Ready / Turn</t>
  </si>
  <si>
    <t>General &amp; Administrative</t>
  </si>
  <si>
    <t>6525</t>
  </si>
  <si>
    <t>Computer &amp; IT Services</t>
  </si>
  <si>
    <t>6530</t>
  </si>
  <si>
    <t>Employee - Recruitment</t>
  </si>
  <si>
    <t>6535</t>
  </si>
  <si>
    <t>Employee - Relations</t>
  </si>
  <si>
    <t>6545</t>
  </si>
  <si>
    <t>Internet &amp; Cable</t>
  </si>
  <si>
    <t>6550</t>
  </si>
  <si>
    <t>Legal Fees</t>
  </si>
  <si>
    <t>6553</t>
  </si>
  <si>
    <t>Licenses - Prop Mgmt. Software</t>
  </si>
  <si>
    <t>6555</t>
  </si>
  <si>
    <t>Office - Equipment</t>
  </si>
  <si>
    <t>6560</t>
  </si>
  <si>
    <t>Office - Supplies</t>
  </si>
  <si>
    <t>6561</t>
  </si>
  <si>
    <t>Online Payment Solutions</t>
  </si>
  <si>
    <t>6565</t>
  </si>
  <si>
    <t>Postage &amp; Express Mail</t>
  </si>
  <si>
    <t>6575</t>
  </si>
  <si>
    <t>Telephone</t>
  </si>
  <si>
    <t>6578</t>
  </si>
  <si>
    <t>Surprise &amp; Delight</t>
  </si>
  <si>
    <t>6580</t>
  </si>
  <si>
    <t>Training</t>
  </si>
  <si>
    <t>6585</t>
  </si>
  <si>
    <t>Travel &amp; Mileage</t>
  </si>
  <si>
    <t>6590</t>
  </si>
  <si>
    <t>Uniforms &amp; Name Badges</t>
  </si>
  <si>
    <t>6595</t>
  </si>
  <si>
    <t>Vendor Pay Services</t>
  </si>
  <si>
    <t>Total General &amp; Administrative</t>
  </si>
  <si>
    <t>Advertising &amp; Marketing</t>
  </si>
  <si>
    <t>6615</t>
  </si>
  <si>
    <t>Flags</t>
  </si>
  <si>
    <t>6630</t>
  </si>
  <si>
    <t>Marketing Outreach &amp; Supplies</t>
  </si>
  <si>
    <t>6660</t>
  </si>
  <si>
    <t>Signage</t>
  </si>
  <si>
    <t>6665</t>
  </si>
  <si>
    <t>Website Expense</t>
  </si>
  <si>
    <t>Total Advertising &amp; Marketing</t>
  </si>
  <si>
    <t>Payroll</t>
  </si>
  <si>
    <t>6704</t>
  </si>
  <si>
    <t>Salaries - Admin</t>
  </si>
  <si>
    <t>6706</t>
  </si>
  <si>
    <t>Salaries - Service</t>
  </si>
  <si>
    <t>6734</t>
  </si>
  <si>
    <t>401k Match</t>
  </si>
  <si>
    <t>6735</t>
  </si>
  <si>
    <t>Bonuses &amp; Commissions</t>
  </si>
  <si>
    <t>6740</t>
  </si>
  <si>
    <t>Health Ins and Other Benefits</t>
  </si>
  <si>
    <t>6742</t>
  </si>
  <si>
    <t>Overtime Expense</t>
  </si>
  <si>
    <t>6743</t>
  </si>
  <si>
    <t>Payroll Administrative</t>
  </si>
  <si>
    <t>6745</t>
  </si>
  <si>
    <t>Payroll Taxes</t>
  </si>
  <si>
    <t>6755</t>
  </si>
  <si>
    <t>Workman's Comp Ins.</t>
  </si>
  <si>
    <t>Total Payroll</t>
  </si>
  <si>
    <t>Professional Fees</t>
  </si>
  <si>
    <t>6805</t>
  </si>
  <si>
    <t>Management Fees</t>
  </si>
  <si>
    <t>NER</t>
  </si>
  <si>
    <t>6815</t>
  </si>
  <si>
    <t>Business Licenses &amp; Permits</t>
  </si>
  <si>
    <t>6820</t>
  </si>
  <si>
    <t>Compliance Fees</t>
  </si>
  <si>
    <t>Total Professional Fees</t>
  </si>
  <si>
    <t>Insurance</t>
  </si>
  <si>
    <t>6925</t>
  </si>
  <si>
    <t>Property &amp; Liability Insurance</t>
  </si>
  <si>
    <t>Total Insurance</t>
  </si>
  <si>
    <t>TOTAL EXPENSE</t>
  </si>
  <si>
    <t>NET OPERATING INCOME</t>
  </si>
  <si>
    <t>NON-OPERATING</t>
  </si>
  <si>
    <t>Recurring Repl. - Lender Reimb.</t>
  </si>
  <si>
    <t>7026</t>
  </si>
  <si>
    <t>Doors and Locks</t>
  </si>
  <si>
    <t>7027</t>
  </si>
  <si>
    <t>Drainage</t>
  </si>
  <si>
    <t>7037</t>
  </si>
  <si>
    <t>Parking Lot</t>
  </si>
  <si>
    <t>7038</t>
  </si>
  <si>
    <t>Painting - Interior</t>
  </si>
  <si>
    <t>7046</t>
  </si>
  <si>
    <t>Plumbing</t>
  </si>
  <si>
    <t>7051</t>
  </si>
  <si>
    <t>Security Systems/Access Gates</t>
  </si>
  <si>
    <t>7056</t>
  </si>
  <si>
    <t>Vinyl</t>
  </si>
  <si>
    <t>7058</t>
  </si>
  <si>
    <t>Water Damage</t>
  </si>
  <si>
    <t>7060</t>
  </si>
  <si>
    <t>Water Heaters</t>
  </si>
  <si>
    <t>7064</t>
  </si>
  <si>
    <t>Window Repair/Replacement</t>
  </si>
  <si>
    <t>7066</t>
  </si>
  <si>
    <t>Amenity - Clubhouse</t>
  </si>
  <si>
    <t>7076</t>
  </si>
  <si>
    <t>Exterior - Building</t>
  </si>
  <si>
    <t>Total Recurring Repl. - Lender Reimb.</t>
  </si>
  <si>
    <t>Non-Controllable Expense</t>
  </si>
  <si>
    <t>7118</t>
  </si>
  <si>
    <t>Carpet</t>
  </si>
  <si>
    <t>7126</t>
  </si>
  <si>
    <t>7127</t>
  </si>
  <si>
    <t>7129</t>
  </si>
  <si>
    <t>Fencing</t>
  </si>
  <si>
    <t>7130</t>
  </si>
  <si>
    <t>Foundation/Slab Repairs</t>
  </si>
  <si>
    <t>7138</t>
  </si>
  <si>
    <t>7141</t>
  </si>
  <si>
    <t>Life Safety</t>
  </si>
  <si>
    <t>7146</t>
  </si>
  <si>
    <t>7151</t>
  </si>
  <si>
    <t>7156</t>
  </si>
  <si>
    <t>7158</t>
  </si>
  <si>
    <t>7166</t>
  </si>
  <si>
    <t>Total Non-Controllable Expense</t>
  </si>
  <si>
    <t>Capital Improvements - Owner Reimb.</t>
  </si>
  <si>
    <t>7204</t>
  </si>
  <si>
    <t>Amenity - Common Spaces</t>
  </si>
  <si>
    <t>7210</t>
  </si>
  <si>
    <t>Concrete Repairs</t>
  </si>
  <si>
    <t>Total Capital Improvements - Owner Reimb.</t>
  </si>
  <si>
    <t>Partnership Expenses</t>
  </si>
  <si>
    <t>7660</t>
  </si>
  <si>
    <t>Partnership Accounting Fees</t>
  </si>
  <si>
    <t>Novogradac &amp; Company...</t>
  </si>
  <si>
    <t>7689</t>
  </si>
  <si>
    <t>Partnership Expense</t>
  </si>
  <si>
    <t>Total Partnership Expenses</t>
  </si>
  <si>
    <t>Interest Expense</t>
  </si>
  <si>
    <t>8105</t>
  </si>
  <si>
    <t>Interest - Loan 1</t>
  </si>
  <si>
    <t>Total Interest Expense</t>
  </si>
  <si>
    <t>Other Non-Operating</t>
  </si>
  <si>
    <t>8210</t>
  </si>
  <si>
    <t>Uninsured (Gain)/Loss</t>
  </si>
  <si>
    <t>8220</t>
  </si>
  <si>
    <t>Prior Period Expense</t>
  </si>
  <si>
    <t>Total Other Non-Operating</t>
  </si>
  <si>
    <t>TOTAL NON-OPERATING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</si>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</sst>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5" x14ac:knownFonts="1">
    <font>
      <sz val="11"/>
      <color theme="1"/>
      <name val="Calibri"/>
      <scheme val="minor"/>
    </font>
    <font>
      <b/>
      <sz val="10"/>
      <color rgb="FF000000"/>
      <name val="Arial"/>
    </font>
    <font>
      <b/>
      <sz val="16"/>
      <color rgb="FF000000"/>
      <name val="Arial"/>
    </font>
    <font>
      <b/>
      <sz val="9"/>
      <color rgb="FF000000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6D7ED"/>
      </patternFill>
    </fill>
    <fill>
      <patternFill patternType="solid">
        <fgColor rgb="FFD9D9D9"/>
      </patternFill>
    </fill>
    <fill>
      <patternFill patternType="solid">
        <fgColor rgb="FFE2EBF6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1" fillId="2" borderId="3" xfId="0" applyFont="1" applyFill="1" applyBorder="1" applyAlignment="1">
      <alignment horizontal="right" wrapText="1"/>
    </xf>
    <xf numFmtId="0" fontId="1" fillId="3" borderId="4" xfId="0" applyFont="1" applyFill="1" applyBorder="1" applyAlignment="1">
      <alignment horizontal="right" wrapText="1"/>
    </xf>
    <xf numFmtId="0" fontId="1" fillId="3" borderId="5" xfId="0" applyFont="1" applyFill="1" applyBorder="1" applyAlignment="1">
      <alignment horizontal="right" wrapText="1"/>
    </xf>
    <xf numFmtId="0" fontId="1" fillId="3" borderId="6" xfId="0" applyFont="1" applyFill="1" applyBorder="1" applyAlignment="1">
      <alignment horizontal="right" wrapText="1"/>
    </xf>
    <xf numFmtId="0" fontId="1" fillId="4" borderId="4" xfId="0" applyFont="1" applyFill="1" applyBorder="1" applyAlignment="1">
      <alignment horizontal="right" wrapText="1"/>
    </xf>
    <xf numFmtId="0" fontId="1" fillId="4" borderId="5" xfId="0" applyFont="1" applyFill="1" applyBorder="1" applyAlignment="1">
      <alignment horizontal="right" wrapText="1"/>
    </xf>
    <xf numFmtId="0" fontId="1" fillId="4" borderId="6" xfId="0" applyFont="1" applyFill="1" applyBorder="1" applyAlignment="1">
      <alignment horizontal="right" wrapText="1"/>
    </xf>
    <xf numFmtId="0" fontId="1" fillId="0" borderId="2" xfId="0" applyFont="1" applyBorder="1" applyAlignment="1">
      <alignment horizontal="center" wrapText="1"/>
    </xf>
    <xf numFmtId="0" fontId="0" fillId="5" borderId="7" xfId="0" applyFill="1" applyBorder="1"/>
    <xf numFmtId="0" fontId="0" fillId="5" borderId="0" xfId="0" applyFill="1"/>
    <xf numFmtId="0" fontId="0" fillId="2" borderId="7" xfId="0" applyFill="1" applyBorder="1"/>
    <xf numFmtId="0" fontId="4" fillId="0" borderId="0" xfId="0" applyFont="1" applyAlignment="1">
      <alignment horizontal="left"/>
    </xf>
    <xf numFmtId="39" fontId="4" fillId="0" borderId="0" xfId="0" applyNumberFormat="1" applyFont="1" applyAlignment="1">
      <alignment horizontal="right"/>
    </xf>
    <xf numFmtId="39" fontId="4" fillId="5" borderId="7" xfId="0" applyNumberFormat="1" applyFont="1" applyFill="1" applyBorder="1" applyAlignment="1">
      <alignment horizontal="right"/>
    </xf>
    <xf numFmtId="39" fontId="4" fillId="5" borderId="0" xfId="0" applyNumberFormat="1" applyFont="1" applyFill="1" applyAlignment="1">
      <alignment horizontal="right"/>
    </xf>
    <xf numFmtId="164" fontId="4" fillId="5" borderId="0" xfId="0" applyNumberFormat="1" applyFont="1" applyFill="1" applyAlignment="1">
      <alignment horizontal="right"/>
    </xf>
    <xf numFmtId="39" fontId="4" fillId="2" borderId="7" xfId="0" applyNumberFormat="1" applyFont="1" applyFill="1" applyBorder="1" applyAlignment="1">
      <alignment horizontal="right"/>
    </xf>
    <xf numFmtId="39" fontId="4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39" fontId="3" fillId="0" borderId="8" xfId="0" applyNumberFormat="1" applyFont="1" applyBorder="1" applyAlignment="1">
      <alignment horizontal="right"/>
    </xf>
    <xf numFmtId="39" fontId="3" fillId="5" borderId="9" xfId="0" applyNumberFormat="1" applyFont="1" applyFill="1" applyBorder="1" applyAlignment="1">
      <alignment horizontal="right"/>
    </xf>
    <xf numFmtId="39" fontId="3" fillId="5" borderId="8" xfId="0" applyNumberFormat="1" applyFont="1" applyFill="1" applyBorder="1" applyAlignment="1">
      <alignment horizontal="right"/>
    </xf>
    <xf numFmtId="164" fontId="3" fillId="5" borderId="8" xfId="0" applyNumberFormat="1" applyFont="1" applyFill="1" applyBorder="1" applyAlignment="1">
      <alignment horizontal="right"/>
    </xf>
    <xf numFmtId="39" fontId="3" fillId="2" borderId="9" xfId="0" applyNumberFormat="1" applyFont="1" applyFill="1" applyBorder="1" applyAlignment="1">
      <alignment horizontal="right"/>
    </xf>
    <xf numFmtId="39" fontId="3" fillId="2" borderId="8" xfId="0" applyNumberFormat="1" applyFont="1" applyFill="1" applyBorder="1" applyAlignment="1">
      <alignment horizontal="right"/>
    </xf>
    <xf numFmtId="164" fontId="3" fillId="2" borderId="8" xfId="0" applyNumberFormat="1" applyFont="1" applyFill="1" applyBorder="1" applyAlignment="1">
      <alignment horizontal="right"/>
    </xf>
    <xf numFmtId="0" fontId="4" fillId="4" borderId="0" xfId="0" applyFont="1" applyFill="1" applyAlignment="1">
      <alignment horizontal="left"/>
    </xf>
    <xf numFmtId="39" fontId="4" fillId="4" borderId="0" xfId="0" applyNumberFormat="1" applyFont="1" applyFill="1" applyAlignment="1">
      <alignment horizontal="right"/>
    </xf>
    <xf numFmtId="0" fontId="0" fillId="4" borderId="7" xfId="0" applyFill="1" applyBorder="1"/>
    <xf numFmtId="0" fontId="0" fillId="4" borderId="0" xfId="0" applyFill="1"/>
    <xf numFmtId="39" fontId="3" fillId="2" borderId="10" xfId="0" applyNumberFormat="1" applyFont="1" applyFill="1" applyBorder="1" applyAlignment="1">
      <alignment horizontal="right"/>
    </xf>
    <xf numFmtId="39" fontId="3" fillId="5" borderId="11" xfId="0" applyNumberFormat="1" applyFont="1" applyFill="1" applyBorder="1" applyAlignment="1">
      <alignment horizontal="right"/>
    </xf>
    <xf numFmtId="39" fontId="3" fillId="5" borderId="10" xfId="0" applyNumberFormat="1" applyFont="1" applyFill="1" applyBorder="1" applyAlignment="1">
      <alignment horizontal="right"/>
    </xf>
    <xf numFmtId="164" fontId="3" fillId="5" borderId="10" xfId="0" applyNumberFormat="1" applyFont="1" applyFill="1" applyBorder="1" applyAlignment="1">
      <alignment horizontal="right"/>
    </xf>
    <xf numFmtId="39" fontId="3" fillId="2" borderId="11" xfId="0" applyNumberFormat="1" applyFont="1" applyFill="1" applyBorder="1" applyAlignment="1">
      <alignment horizontal="right"/>
    </xf>
    <xf numFmtId="164" fontId="3" fillId="2" borderId="10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0" xfId="0"/>
    <xf numFmtId="0" fontId="1" fillId="4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T191"/>
  <sheetViews>
    <sheetView showGridLines="0" tabSelected="1" zoomScaleNormal="100" workbookViewId="0">
      <pane xSplit="4" ySplit="3" topLeftCell="E5" activePane="bottomRight" state="frozen"/>
      <selection pane="topRight"/>
      <selection pane="bottomLeft"/>
      <selection pane="bottomRight" activeCell="E5" sqref="E5"/>
    </sheetView>
  </sheetViews>
  <sheetFormatPr defaultRowHeight="15" x14ac:dyDescent="0.25"/>
  <cols>
    <col min="1" max="2" width="2.42578125" customWidth="1"/>
    <col min="3" max="3" width="7.42578125" customWidth="1"/>
    <col min="4" max="4" width="37.42578125" customWidth="1"/>
    <col min="5" max="16" width="15" customWidth="1"/>
    <col min="17" max="18" width="17.42578125" customWidth="1"/>
    <col min="19" max="20" width="15" customWidth="1"/>
    <col min="21" max="22" width="17.42578125" customWidth="1"/>
    <col min="23" max="23" width="15" customWidth="1"/>
    <col min="24" max="25" width="17.42578125" customWidth="1"/>
    <col min="26" max="27" width="15" customWidth="1"/>
    <col min="28" max="29" width="17.42578125" customWidth="1"/>
    <col min="30" max="30" width="15" customWidth="1"/>
    <col min="31" max="31" width="62.42578125" customWidth="1"/>
    <col min="32" max="32" width="0" hidden="1" customWidth="1"/>
  </cols>
  <sheetData>
    <row r="1" spans="1:1008" ht="20.25" x14ac:dyDescent="0.3">
      <c r="A1" s="38" t="s">
        <v>0</v>
      </c>
      <c r="B1" s="38"/>
      <c r="C1" s="38"/>
      <c r="D1" s="3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9" t="s">
        <v>1</v>
      </c>
      <c r="R1" s="39"/>
      <c r="S1" s="39"/>
      <c r="T1" s="39"/>
      <c r="U1" s="39"/>
      <c r="V1" s="39"/>
      <c r="W1" s="39"/>
      <c r="X1" s="40" t="s">
        <v>2</v>
      </c>
      <c r="Y1" s="40"/>
      <c r="Z1" s="40"/>
      <c r="AA1" s="40"/>
      <c r="AB1" s="40"/>
      <c r="AC1" s="40"/>
      <c r="AD1" s="40"/>
    </row>
    <row r="2" spans="1:100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41" t="s">
        <v>3</v>
      </c>
      <c r="R2" s="42"/>
      <c r="S2" s="42"/>
      <c r="T2" s="42"/>
      <c r="U2" s="41" t="s">
        <v>4</v>
      </c>
      <c r="V2" s="42"/>
      <c r="W2" s="42"/>
      <c r="X2" s="44" t="s">
        <v>3</v>
      </c>
      <c r="Y2" s="45"/>
      <c r="Z2" s="45"/>
      <c r="AA2" s="45"/>
      <c r="AB2" s="44" t="s">
        <v>4</v>
      </c>
      <c r="AC2" s="45"/>
      <c r="AD2" s="45"/>
      <c r="ALR2" s="43"/>
      <c r="ALS2" s="43"/>
      <c r="ALT2" s="43"/>
    </row>
    <row r="3" spans="1:1008" x14ac:dyDescent="0.25">
      <c r="A3" s="1"/>
      <c r="B3" s="1"/>
      <c r="C3" s="1"/>
      <c r="D3" s="1"/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3" t="s">
        <v>17</v>
      </c>
      <c r="R3" s="4" t="s">
        <v>18</v>
      </c>
      <c r="S3" s="4" t="s">
        <v>19</v>
      </c>
      <c r="T3" s="5" t="s">
        <v>20</v>
      </c>
      <c r="U3" s="3" t="s">
        <v>17</v>
      </c>
      <c r="V3" s="4" t="s">
        <v>18</v>
      </c>
      <c r="W3" s="5" t="s">
        <v>19</v>
      </c>
      <c r="X3" s="6" t="s">
        <v>17</v>
      </c>
      <c r="Y3" s="7" t="s">
        <v>21</v>
      </c>
      <c r="Z3" s="7" t="s">
        <v>19</v>
      </c>
      <c r="AA3" s="8" t="s">
        <v>20</v>
      </c>
      <c r="AB3" s="6" t="s">
        <v>17</v>
      </c>
      <c r="AC3" s="7" t="s">
        <v>21</v>
      </c>
      <c r="AD3" s="8" t="s">
        <v>19</v>
      </c>
      <c r="AE3" s="9" t="s">
        <v>22</v>
      </c>
      <c r="AF3" t="s">
        <v>23</v>
      </c>
    </row>
    <row r="4" spans="1:1008" x14ac:dyDescent="0.25">
      <c r="A4" s="46" t="s">
        <v>24</v>
      </c>
      <c r="B4" s="46"/>
      <c r="C4" s="46"/>
      <c r="D4" s="46"/>
      <c r="Q4" s="10"/>
      <c r="R4" s="11"/>
      <c r="S4" s="11"/>
      <c r="T4" s="11"/>
      <c r="U4" s="10"/>
      <c r="V4" s="11"/>
      <c r="W4" s="11"/>
      <c r="X4" s="12"/>
      <c r="Y4" s="1"/>
      <c r="Z4" s="1"/>
      <c r="AA4" s="1"/>
      <c r="AB4" s="12"/>
      <c r="AC4" s="1"/>
      <c r="AD4" s="1"/>
    </row>
    <row r="5" spans="1:1008" x14ac:dyDescent="0.25">
      <c r="B5" s="47" t="s">
        <v>25</v>
      </c>
      <c r="C5" s="47"/>
      <c r="D5" s="47"/>
      <c r="Q5" s="10"/>
      <c r="R5" s="11"/>
      <c r="S5" s="11"/>
      <c r="T5" s="11"/>
      <c r="U5" s="10"/>
      <c r="V5" s="11"/>
      <c r="W5" s="11"/>
      <c r="X5" s="12"/>
      <c r="Y5" s="1"/>
      <c r="Z5" s="1"/>
      <c r="AA5" s="1"/>
      <c r="AB5" s="12"/>
      <c r="AC5" s="1"/>
      <c r="AD5" s="1"/>
    </row>
    <row r="6" spans="1:1008" x14ac:dyDescent="0.25">
      <c r="C6" s="13" t="s">
        <v>26</v>
      </c>
      <c r="D6" s="13" t="s">
        <v>25</v>
      </c>
      <c r="E6" s="14">
        <v>-450</v>
      </c>
      <c r="F6" s="14">
        <v>-450</v>
      </c>
      <c r="G6" s="14">
        <v>-450</v>
      </c>
      <c r="H6" s="14">
        <v>-450</v>
      </c>
      <c r="I6" s="14">
        <v>-450</v>
      </c>
      <c r="J6" s="14">
        <v>-450</v>
      </c>
      <c r="K6" s="14">
        <v>-450</v>
      </c>
      <c r="L6" s="14">
        <v>-450</v>
      </c>
      <c r="M6" s="14">
        <v>-450</v>
      </c>
      <c r="N6" s="14">
        <v>-450</v>
      </c>
      <c r="O6" s="14">
        <v>-450</v>
      </c>
      <c r="P6" s="14">
        <v>-450</v>
      </c>
      <c r="Q6" s="15">
        <f>SUM(E6:P6)</f>
        <v>-5400</v>
      </c>
      <c r="R6" s="16">
        <v>-3332</v>
      </c>
      <c r="S6" s="16">
        <f>Q6-R6</f>
        <v>-2068</v>
      </c>
      <c r="T6" s="17">
        <f>IF(R6=0,0,(S6/R6))</f>
        <v>0.62064825930372147</v>
      </c>
      <c r="U6" s="15">
        <f>IF(106=0,0,Q6/106)</f>
        <v>-50.943396226415096</v>
      </c>
      <c r="V6" s="16">
        <f>IF(106=0,0,R6/106)</f>
        <v>-31.433962264150942</v>
      </c>
      <c r="W6" s="16">
        <f>IF(AND(U6=0, V6=0),0,U6-V6)</f>
        <v>-19.509433962264154</v>
      </c>
      <c r="X6" s="18">
        <f>SUM(E6:P6)</f>
        <v>-5400</v>
      </c>
      <c r="Y6" s="19">
        <v>-9996</v>
      </c>
      <c r="Z6" s="19">
        <f>X6-Y6</f>
        <v>4596</v>
      </c>
      <c r="AA6" s="20">
        <f>IF(Y6=0,0,(Z6/Y6))</f>
        <v>-0.45978391356542619</v>
      </c>
      <c r="AB6" s="18">
        <f>IF(106=0,0,X6/106)</f>
        <v>-50.943396226415096</v>
      </c>
      <c r="AC6" s="19">
        <f>IF(106=0,0,Y6/106)</f>
        <v>-94.301886792452834</v>
      </c>
      <c r="AD6" s="19">
        <f>IF(AND(AB6=0, AC6=0),0,AB6-AC6)</f>
        <v>43.358490566037737</v>
      </c>
    </row>
    <row r="7" spans="1:1008" x14ac:dyDescent="0.25">
      <c r="B7" s="47" t="s">
        <v>27</v>
      </c>
      <c r="C7" s="47"/>
      <c r="D7" s="47"/>
      <c r="E7" s="21">
        <f t="shared" ref="E7:R7" si="0">SUM(E6:E6)</f>
        <v>-450</v>
      </c>
      <c r="F7" s="21">
        <f t="shared" si="0"/>
        <v>-450</v>
      </c>
      <c r="G7" s="21">
        <f t="shared" si="0"/>
        <v>-450</v>
      </c>
      <c r="H7" s="21">
        <f t="shared" si="0"/>
        <v>-450</v>
      </c>
      <c r="I7" s="21">
        <f t="shared" si="0"/>
        <v>-450</v>
      </c>
      <c r="J7" s="21">
        <f t="shared" si="0"/>
        <v>-450</v>
      </c>
      <c r="K7" s="21">
        <f t="shared" si="0"/>
        <v>-450</v>
      </c>
      <c r="L7" s="21">
        <f t="shared" si="0"/>
        <v>-450</v>
      </c>
      <c r="M7" s="21">
        <f t="shared" si="0"/>
        <v>-450</v>
      </c>
      <c r="N7" s="21">
        <f t="shared" si="0"/>
        <v>-450</v>
      </c>
      <c r="O7" s="21">
        <f t="shared" si="0"/>
        <v>-450</v>
      </c>
      <c r="P7" s="21">
        <f t="shared" si="0"/>
        <v>-450</v>
      </c>
      <c r="Q7" s="22">
        <f t="shared" si="0"/>
        <v>-5400</v>
      </c>
      <c r="R7" s="23">
        <f t="shared" si="0"/>
        <v>-3332</v>
      </c>
      <c r="S7" s="23">
        <f>Q7-R7</f>
        <v>-2068</v>
      </c>
      <c r="T7" s="24">
        <f>IF(R7=0,0,(S7/R7))</f>
        <v>0.62064825930372147</v>
      </c>
      <c r="U7" s="22">
        <f>SUM(U6:U6)</f>
        <v>-50.943396226415096</v>
      </c>
      <c r="V7" s="23">
        <f>SUM(V6:V6)</f>
        <v>-31.433962264150942</v>
      </c>
      <c r="W7" s="23">
        <f>IF(AND(U7=0, V7=0),0,U7-V7)</f>
        <v>-19.509433962264154</v>
      </c>
      <c r="X7" s="25">
        <f>SUM(X6:X6)</f>
        <v>-5400</v>
      </c>
      <c r="Y7" s="26">
        <f>SUM(Y6:Y6)</f>
        <v>-9996</v>
      </c>
      <c r="Z7" s="26">
        <f>X7-Y7</f>
        <v>4596</v>
      </c>
      <c r="AA7" s="27">
        <f>IF(Y7=0,0,(Z7/Y7))</f>
        <v>-0.45978391356542619</v>
      </c>
      <c r="AB7" s="25">
        <f>SUM(AB6:AB6)</f>
        <v>-50.943396226415096</v>
      </c>
      <c r="AC7" s="26">
        <f>SUM(AC6:AC6)</f>
        <v>-94.301886792452834</v>
      </c>
      <c r="AD7" s="26">
        <f>IF(AND(AB7=0, AC7=0),0,AB7-AC7)</f>
        <v>43.358490566037737</v>
      </c>
    </row>
    <row r="8" spans="1:1008" x14ac:dyDescent="0.25">
      <c r="Q8" s="10"/>
      <c r="R8" s="11"/>
      <c r="S8" s="11"/>
      <c r="T8" s="11"/>
      <c r="U8" s="10"/>
      <c r="V8" s="11"/>
      <c r="W8" s="11"/>
      <c r="X8" s="12"/>
      <c r="Y8" s="1"/>
      <c r="Z8" s="1"/>
      <c r="AA8" s="1"/>
      <c r="AB8" s="12"/>
      <c r="AC8" s="1"/>
      <c r="AD8" s="1"/>
    </row>
    <row r="9" spans="1:1008" x14ac:dyDescent="0.25">
      <c r="B9" s="47" t="s">
        <v>28</v>
      </c>
      <c r="C9" s="47"/>
      <c r="D9" s="47"/>
      <c r="Q9" s="10"/>
      <c r="R9" s="11"/>
      <c r="S9" s="11"/>
      <c r="T9" s="11"/>
      <c r="U9" s="10"/>
      <c r="V9" s="11"/>
      <c r="W9" s="11"/>
      <c r="X9" s="12"/>
      <c r="Y9" s="1"/>
      <c r="Z9" s="1"/>
      <c r="AA9" s="1"/>
      <c r="AB9" s="12"/>
      <c r="AC9" s="1"/>
      <c r="AD9" s="1"/>
    </row>
    <row r="10" spans="1:1008" x14ac:dyDescent="0.25">
      <c r="C10" s="13" t="s">
        <v>29</v>
      </c>
      <c r="D10" s="13" t="s">
        <v>30</v>
      </c>
      <c r="E10" s="14">
        <v>110075</v>
      </c>
      <c r="F10" s="14">
        <v>110075</v>
      </c>
      <c r="G10" s="14">
        <v>110075</v>
      </c>
      <c r="H10" s="14">
        <v>110075</v>
      </c>
      <c r="I10" s="14">
        <v>110075</v>
      </c>
      <c r="J10" s="14">
        <v>110075</v>
      </c>
      <c r="K10" s="14">
        <v>110075</v>
      </c>
      <c r="L10" s="14">
        <v>110075</v>
      </c>
      <c r="M10" s="14">
        <v>115853</v>
      </c>
      <c r="N10" s="14">
        <v>115853</v>
      </c>
      <c r="O10" s="14">
        <v>115853</v>
      </c>
      <c r="P10" s="14">
        <v>115853</v>
      </c>
      <c r="Q10" s="15">
        <f>SUM(E10:P10)</f>
        <v>1344012</v>
      </c>
      <c r="R10" s="16">
        <v>1654433.02</v>
      </c>
      <c r="S10" s="16">
        <f>Q10-R10</f>
        <v>-310421.02</v>
      </c>
      <c r="T10" s="17">
        <f>IF(R10=0,0,(S10/R10))</f>
        <v>-0.187629850376173</v>
      </c>
      <c r="U10" s="15">
        <f t="shared" ref="U10:V12" si="1">IF(106=0,0,Q10/106)</f>
        <v>12679.358490566037</v>
      </c>
      <c r="V10" s="16">
        <f t="shared" si="1"/>
        <v>15607.858679245282</v>
      </c>
      <c r="W10" s="16">
        <f>IF(AND(U10=0, V10=0),0,U10-V10)</f>
        <v>-2928.5001886792452</v>
      </c>
      <c r="X10" s="18">
        <f>SUM(E10:P10)</f>
        <v>1344012</v>
      </c>
      <c r="Y10" s="19">
        <v>1613892</v>
      </c>
      <c r="Z10" s="19">
        <f>X10-Y10</f>
        <v>-269880</v>
      </c>
      <c r="AA10" s="20">
        <f>IF(Y10=0,0,(Z10/Y10))</f>
        <v>-0.16722308555962853</v>
      </c>
      <c r="AB10" s="18">
        <f t="shared" ref="AB10:AC12" si="2">IF(106=0,0,X10/106)</f>
        <v>12679.358490566037</v>
      </c>
      <c r="AC10" s="19">
        <f t="shared" si="2"/>
        <v>15225.396226415094</v>
      </c>
      <c r="AD10" s="19">
        <f>IF(AND(AB10=0, AC10=0),0,AB10-AC10)</f>
        <v>-2546.0377358490568</v>
      </c>
    </row>
    <row r="11" spans="1:1008" x14ac:dyDescent="0.25">
      <c r="C11" s="13" t="s">
        <v>31</v>
      </c>
      <c r="D11" s="13" t="s">
        <v>32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5">
        <f>SUM(E11:P11)</f>
        <v>0</v>
      </c>
      <c r="R11" s="16">
        <v>1159.25</v>
      </c>
      <c r="S11" s="16">
        <f>Q11-R11</f>
        <v>-1159.25</v>
      </c>
      <c r="T11" s="17">
        <f>IF(R11=0,0,(S11/R11))</f>
        <v>-1</v>
      </c>
      <c r="U11" s="15">
        <f t="shared" si="1"/>
        <v>0</v>
      </c>
      <c r="V11" s="16">
        <f t="shared" si="1"/>
        <v>10.936320754716981</v>
      </c>
      <c r="W11" s="16">
        <f>IF(AND(U11=0, V11=0),0,U11-V11)</f>
        <v>-10.936320754716981</v>
      </c>
      <c r="X11" s="18">
        <f>SUM(E11:P11)</f>
        <v>0</v>
      </c>
      <c r="Y11" s="19">
        <v>0</v>
      </c>
      <c r="Z11" s="19">
        <f>X11-Y11</f>
        <v>0</v>
      </c>
      <c r="AA11" s="20">
        <f>IF(Y11=0,0,(Z11/Y11))</f>
        <v>0</v>
      </c>
      <c r="AB11" s="18">
        <f t="shared" si="2"/>
        <v>0</v>
      </c>
      <c r="AC11" s="19">
        <f t="shared" si="2"/>
        <v>0</v>
      </c>
      <c r="AD11" s="19">
        <f>IF(AND(AB11=0, AC11=0),0,AB11-AC11)</f>
        <v>0</v>
      </c>
    </row>
    <row r="12" spans="1:1008" x14ac:dyDescent="0.25">
      <c r="C12" s="13" t="s">
        <v>33</v>
      </c>
      <c r="D12" s="13" t="s">
        <v>34</v>
      </c>
      <c r="E12" s="14">
        <v>616</v>
      </c>
      <c r="F12" s="14">
        <v>616</v>
      </c>
      <c r="G12" s="14">
        <v>616</v>
      </c>
      <c r="H12" s="14">
        <v>616</v>
      </c>
      <c r="I12" s="14">
        <v>616</v>
      </c>
      <c r="J12" s="14">
        <v>616</v>
      </c>
      <c r="K12" s="14">
        <v>616</v>
      </c>
      <c r="L12" s="14">
        <v>616</v>
      </c>
      <c r="M12" s="14">
        <v>616</v>
      </c>
      <c r="N12" s="14">
        <v>616</v>
      </c>
      <c r="O12" s="14">
        <v>616</v>
      </c>
      <c r="P12" s="14">
        <v>616</v>
      </c>
      <c r="Q12" s="15">
        <f>SUM(E12:P12)</f>
        <v>7392</v>
      </c>
      <c r="R12" s="16">
        <v>7392</v>
      </c>
      <c r="S12" s="16">
        <f>Q12-R12</f>
        <v>0</v>
      </c>
      <c r="T12" s="17">
        <f>IF(R12=0,0,(S12/R12))</f>
        <v>0</v>
      </c>
      <c r="U12" s="15">
        <f t="shared" si="1"/>
        <v>69.735849056603769</v>
      </c>
      <c r="V12" s="16">
        <f t="shared" si="1"/>
        <v>69.735849056603769</v>
      </c>
      <c r="W12" s="16">
        <f>IF(AND(U12=0, V12=0),0,U12-V12)</f>
        <v>0</v>
      </c>
      <c r="X12" s="18">
        <f>SUM(E12:P12)</f>
        <v>7392</v>
      </c>
      <c r="Y12" s="19">
        <v>7392</v>
      </c>
      <c r="Z12" s="19">
        <f>X12-Y12</f>
        <v>0</v>
      </c>
      <c r="AA12" s="20">
        <f>IF(Y12=0,0,(Z12/Y12))</f>
        <v>0</v>
      </c>
      <c r="AB12" s="18">
        <f t="shared" si="2"/>
        <v>69.735849056603769</v>
      </c>
      <c r="AC12" s="19">
        <f t="shared" si="2"/>
        <v>69.735849056603769</v>
      </c>
      <c r="AD12" s="19">
        <f>IF(AND(AB12=0, AC12=0),0,AB12-AC12)</f>
        <v>0</v>
      </c>
    </row>
    <row r="13" spans="1:1008" x14ac:dyDescent="0.25">
      <c r="D13" s="28" t="s">
        <v>35</v>
      </c>
      <c r="E13" s="29">
        <v>616</v>
      </c>
      <c r="F13" s="29">
        <v>616</v>
      </c>
      <c r="G13" s="29">
        <v>616</v>
      </c>
      <c r="H13" s="29">
        <v>616</v>
      </c>
      <c r="I13" s="29">
        <v>616</v>
      </c>
      <c r="J13" s="29">
        <v>616</v>
      </c>
      <c r="K13" s="29">
        <v>616</v>
      </c>
      <c r="L13" s="29">
        <v>616</v>
      </c>
      <c r="M13" s="29">
        <v>0</v>
      </c>
      <c r="N13" s="29">
        <v>0</v>
      </c>
      <c r="O13" s="29">
        <v>0</v>
      </c>
      <c r="P13" s="29">
        <v>0</v>
      </c>
      <c r="Q13" s="30"/>
      <c r="R13" s="31"/>
      <c r="S13" s="31"/>
      <c r="T13" s="31"/>
      <c r="U13" s="30"/>
      <c r="V13" s="31"/>
      <c r="W13" s="31"/>
      <c r="X13" s="30"/>
      <c r="Y13" s="31"/>
      <c r="Z13" s="31"/>
      <c r="AA13" s="31"/>
      <c r="AB13" s="30"/>
      <c r="AC13" s="31"/>
      <c r="AD13" s="31"/>
      <c r="AE13" s="31"/>
    </row>
    <row r="14" spans="1:1008" x14ac:dyDescent="0.25">
      <c r="D14" s="28" t="s">
        <v>36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616</v>
      </c>
      <c r="N14" s="29">
        <v>616</v>
      </c>
      <c r="O14" s="29">
        <v>616</v>
      </c>
      <c r="P14" s="29">
        <v>616</v>
      </c>
      <c r="Q14" s="30"/>
      <c r="R14" s="31"/>
      <c r="S14" s="31"/>
      <c r="T14" s="31"/>
      <c r="U14" s="30"/>
      <c r="V14" s="31"/>
      <c r="W14" s="31"/>
      <c r="X14" s="30"/>
      <c r="Y14" s="31"/>
      <c r="Z14" s="31"/>
      <c r="AA14" s="31"/>
      <c r="AB14" s="30"/>
      <c r="AC14" s="31"/>
      <c r="AD14" s="31"/>
      <c r="AE14" s="31"/>
    </row>
    <row r="15" spans="1:1008" x14ac:dyDescent="0.25">
      <c r="C15" s="13" t="s">
        <v>37</v>
      </c>
      <c r="D15" s="13" t="s">
        <v>38</v>
      </c>
      <c r="E15" s="14">
        <v>375</v>
      </c>
      <c r="F15" s="14">
        <v>375</v>
      </c>
      <c r="G15" s="14">
        <v>375</v>
      </c>
      <c r="H15" s="14">
        <v>375</v>
      </c>
      <c r="I15" s="14">
        <v>375</v>
      </c>
      <c r="J15" s="14">
        <v>375</v>
      </c>
      <c r="K15" s="14">
        <v>375</v>
      </c>
      <c r="L15" s="14">
        <v>375</v>
      </c>
      <c r="M15" s="14">
        <v>375</v>
      </c>
      <c r="N15" s="14">
        <v>375</v>
      </c>
      <c r="O15" s="14">
        <v>375</v>
      </c>
      <c r="P15" s="14">
        <v>375</v>
      </c>
      <c r="Q15" s="15">
        <f t="shared" ref="Q15:Q21" si="3">SUM(E15:P15)</f>
        <v>4500</v>
      </c>
      <c r="R15" s="16">
        <v>4535</v>
      </c>
      <c r="S15" s="16">
        <f t="shared" ref="S15:S22" si="4">Q15-R15</f>
        <v>-35</v>
      </c>
      <c r="T15" s="17">
        <f t="shared" ref="T15:T22" si="5">IF(R15=0,0,(S15/R15))</f>
        <v>-7.717750826901874E-3</v>
      </c>
      <c r="U15" s="15">
        <f t="shared" ref="U15:V21" si="6">IF(106=0,0,Q15/106)</f>
        <v>42.452830188679243</v>
      </c>
      <c r="V15" s="16">
        <f t="shared" si="6"/>
        <v>42.783018867924525</v>
      </c>
      <c r="W15" s="16">
        <f t="shared" ref="W15:W22" si="7">IF(AND(U15=0, V15=0),0,U15-V15)</f>
        <v>-0.33018867924528195</v>
      </c>
      <c r="X15" s="18">
        <f t="shared" ref="X15:X21" si="8">SUM(E15:P15)</f>
        <v>4500</v>
      </c>
      <c r="Y15" s="19">
        <v>6600</v>
      </c>
      <c r="Z15" s="19">
        <f t="shared" ref="Z15:Z22" si="9">X15-Y15</f>
        <v>-2100</v>
      </c>
      <c r="AA15" s="20">
        <f t="shared" ref="AA15:AA22" si="10">IF(Y15=0,0,(Z15/Y15))</f>
        <v>-0.31818181818181818</v>
      </c>
      <c r="AB15" s="18">
        <f t="shared" ref="AB15:AC21" si="11">IF(106=0,0,X15/106)</f>
        <v>42.452830188679243</v>
      </c>
      <c r="AC15" s="19">
        <f t="shared" si="11"/>
        <v>62.264150943396224</v>
      </c>
      <c r="AD15" s="19">
        <f t="shared" ref="AD15:AD22" si="12">IF(AND(AB15=0, AC15=0),0,AB15-AC15)</f>
        <v>-19.811320754716981</v>
      </c>
    </row>
    <row r="16" spans="1:1008" x14ac:dyDescent="0.25">
      <c r="C16" s="13" t="s">
        <v>39</v>
      </c>
      <c r="D16" s="13" t="s">
        <v>40</v>
      </c>
      <c r="E16" s="14">
        <v>262</v>
      </c>
      <c r="F16" s="14">
        <v>262</v>
      </c>
      <c r="G16" s="14">
        <v>262</v>
      </c>
      <c r="H16" s="14">
        <v>262</v>
      </c>
      <c r="I16" s="14">
        <v>262</v>
      </c>
      <c r="J16" s="14">
        <v>262</v>
      </c>
      <c r="K16" s="14">
        <v>262</v>
      </c>
      <c r="L16" s="14">
        <v>262</v>
      </c>
      <c r="M16" s="14">
        <v>262</v>
      </c>
      <c r="N16" s="14">
        <v>262</v>
      </c>
      <c r="O16" s="14">
        <v>262</v>
      </c>
      <c r="P16" s="14">
        <v>262</v>
      </c>
      <c r="Q16" s="15">
        <f t="shared" si="3"/>
        <v>3144</v>
      </c>
      <c r="R16" s="16">
        <v>3142.7</v>
      </c>
      <c r="S16" s="16">
        <f t="shared" si="4"/>
        <v>1.3000000000001819</v>
      </c>
      <c r="T16" s="17">
        <f t="shared" si="5"/>
        <v>4.1365704648874596E-4</v>
      </c>
      <c r="U16" s="15">
        <f t="shared" si="6"/>
        <v>29.660377358490567</v>
      </c>
      <c r="V16" s="16">
        <f t="shared" si="6"/>
        <v>29.648113207547169</v>
      </c>
      <c r="W16" s="16">
        <f t="shared" si="7"/>
        <v>1.2264150943398278E-2</v>
      </c>
      <c r="X16" s="18">
        <f t="shared" si="8"/>
        <v>3144</v>
      </c>
      <c r="Y16" s="19">
        <v>3600</v>
      </c>
      <c r="Z16" s="19">
        <f t="shared" si="9"/>
        <v>-456</v>
      </c>
      <c r="AA16" s="20">
        <f t="shared" si="10"/>
        <v>-0.12666666666666668</v>
      </c>
      <c r="AB16" s="18">
        <f t="shared" si="11"/>
        <v>29.660377358490567</v>
      </c>
      <c r="AC16" s="19">
        <f t="shared" si="11"/>
        <v>33.962264150943398</v>
      </c>
      <c r="AD16" s="19">
        <f t="shared" si="12"/>
        <v>-4.3018867924528301</v>
      </c>
    </row>
    <row r="17" spans="1:30" x14ac:dyDescent="0.25">
      <c r="C17" s="13" t="s">
        <v>41</v>
      </c>
      <c r="D17" s="13" t="s">
        <v>42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5">
        <f t="shared" si="3"/>
        <v>0</v>
      </c>
      <c r="R17" s="16">
        <v>12069.32</v>
      </c>
      <c r="S17" s="16">
        <f t="shared" si="4"/>
        <v>-12069.32</v>
      </c>
      <c r="T17" s="17">
        <f t="shared" si="5"/>
        <v>-1</v>
      </c>
      <c r="U17" s="15">
        <f t="shared" si="6"/>
        <v>0</v>
      </c>
      <c r="V17" s="16">
        <f t="shared" si="6"/>
        <v>113.86150943396225</v>
      </c>
      <c r="W17" s="16">
        <f t="shared" si="7"/>
        <v>-113.86150943396225</v>
      </c>
      <c r="X17" s="18">
        <f t="shared" si="8"/>
        <v>0</v>
      </c>
      <c r="Y17" s="19">
        <v>0</v>
      </c>
      <c r="Z17" s="19">
        <f t="shared" si="9"/>
        <v>0</v>
      </c>
      <c r="AA17" s="20">
        <f t="shared" si="10"/>
        <v>0</v>
      </c>
      <c r="AB17" s="18">
        <f t="shared" si="11"/>
        <v>0</v>
      </c>
      <c r="AC17" s="19">
        <f t="shared" si="11"/>
        <v>0</v>
      </c>
      <c r="AD17" s="19">
        <f t="shared" si="12"/>
        <v>0</v>
      </c>
    </row>
    <row r="18" spans="1:30" x14ac:dyDescent="0.25">
      <c r="C18" s="13" t="s">
        <v>43</v>
      </c>
      <c r="D18" s="13" t="s">
        <v>44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5">
        <f t="shared" si="3"/>
        <v>0</v>
      </c>
      <c r="R18" s="16">
        <v>120</v>
      </c>
      <c r="S18" s="16">
        <f t="shared" si="4"/>
        <v>-120</v>
      </c>
      <c r="T18" s="17">
        <f t="shared" si="5"/>
        <v>-1</v>
      </c>
      <c r="U18" s="15">
        <f t="shared" si="6"/>
        <v>0</v>
      </c>
      <c r="V18" s="16">
        <f t="shared" si="6"/>
        <v>1.1320754716981132</v>
      </c>
      <c r="W18" s="16">
        <f t="shared" si="7"/>
        <v>-1.1320754716981132</v>
      </c>
      <c r="X18" s="18">
        <f t="shared" si="8"/>
        <v>0</v>
      </c>
      <c r="Y18" s="19">
        <v>240</v>
      </c>
      <c r="Z18" s="19">
        <f t="shared" si="9"/>
        <v>-240</v>
      </c>
      <c r="AA18" s="20">
        <f t="shared" si="10"/>
        <v>-1</v>
      </c>
      <c r="AB18" s="18">
        <f t="shared" si="11"/>
        <v>0</v>
      </c>
      <c r="AC18" s="19">
        <f t="shared" si="11"/>
        <v>2.2641509433962264</v>
      </c>
      <c r="AD18" s="19">
        <f t="shared" si="12"/>
        <v>-2.2641509433962264</v>
      </c>
    </row>
    <row r="19" spans="1:30" x14ac:dyDescent="0.25">
      <c r="C19" s="13" t="s">
        <v>45</v>
      </c>
      <c r="D19" s="13" t="s">
        <v>46</v>
      </c>
      <c r="E19" s="14">
        <v>1838</v>
      </c>
      <c r="F19" s="14">
        <v>1838</v>
      </c>
      <c r="G19" s="14">
        <v>1838</v>
      </c>
      <c r="H19" s="14">
        <v>1838</v>
      </c>
      <c r="I19" s="14">
        <v>1838</v>
      </c>
      <c r="J19" s="14">
        <v>1838</v>
      </c>
      <c r="K19" s="14">
        <v>1838</v>
      </c>
      <c r="L19" s="14">
        <v>1838</v>
      </c>
      <c r="M19" s="14">
        <v>1838</v>
      </c>
      <c r="N19" s="14">
        <v>1838</v>
      </c>
      <c r="O19" s="14">
        <v>1838</v>
      </c>
      <c r="P19" s="14">
        <v>1838</v>
      </c>
      <c r="Q19" s="15">
        <f t="shared" si="3"/>
        <v>22056</v>
      </c>
      <c r="R19" s="16">
        <v>21959.1</v>
      </c>
      <c r="S19" s="16">
        <f t="shared" si="4"/>
        <v>96.900000000001455</v>
      </c>
      <c r="T19" s="17">
        <f t="shared" si="5"/>
        <v>4.4127491563862569E-3</v>
      </c>
      <c r="U19" s="15">
        <f t="shared" si="6"/>
        <v>208.0754716981132</v>
      </c>
      <c r="V19" s="16">
        <f t="shared" si="6"/>
        <v>207.16132075471697</v>
      </c>
      <c r="W19" s="16">
        <f t="shared" si="7"/>
        <v>0.91415094339623693</v>
      </c>
      <c r="X19" s="18">
        <f t="shared" si="8"/>
        <v>22056</v>
      </c>
      <c r="Y19" s="19">
        <v>21816</v>
      </c>
      <c r="Z19" s="19">
        <f t="shared" si="9"/>
        <v>240</v>
      </c>
      <c r="AA19" s="20">
        <f t="shared" si="10"/>
        <v>1.1001100110011002E-2</v>
      </c>
      <c r="AB19" s="18">
        <f t="shared" si="11"/>
        <v>208.0754716981132</v>
      </c>
      <c r="AC19" s="19">
        <f t="shared" si="11"/>
        <v>205.81132075471697</v>
      </c>
      <c r="AD19" s="19">
        <f t="shared" si="12"/>
        <v>2.2641509433962312</v>
      </c>
    </row>
    <row r="20" spans="1:30" x14ac:dyDescent="0.25">
      <c r="C20" s="13" t="s">
        <v>47</v>
      </c>
      <c r="D20" s="13" t="s">
        <v>48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5">
        <f t="shared" si="3"/>
        <v>0</v>
      </c>
      <c r="R20" s="16">
        <v>100</v>
      </c>
      <c r="S20" s="16">
        <f t="shared" si="4"/>
        <v>-100</v>
      </c>
      <c r="T20" s="17">
        <f t="shared" si="5"/>
        <v>-1</v>
      </c>
      <c r="U20" s="15">
        <f t="shared" si="6"/>
        <v>0</v>
      </c>
      <c r="V20" s="16">
        <f t="shared" si="6"/>
        <v>0.94339622641509435</v>
      </c>
      <c r="W20" s="16">
        <f t="shared" si="7"/>
        <v>-0.94339622641509435</v>
      </c>
      <c r="X20" s="18">
        <f t="shared" si="8"/>
        <v>0</v>
      </c>
      <c r="Y20" s="19">
        <v>0</v>
      </c>
      <c r="Z20" s="19">
        <f t="shared" si="9"/>
        <v>0</v>
      </c>
      <c r="AA20" s="20">
        <f t="shared" si="10"/>
        <v>0</v>
      </c>
      <c r="AB20" s="18">
        <f t="shared" si="11"/>
        <v>0</v>
      </c>
      <c r="AC20" s="19">
        <f t="shared" si="11"/>
        <v>0</v>
      </c>
      <c r="AD20" s="19">
        <f t="shared" si="12"/>
        <v>0</v>
      </c>
    </row>
    <row r="21" spans="1:30" x14ac:dyDescent="0.25">
      <c r="C21" s="13" t="s">
        <v>49</v>
      </c>
      <c r="D21" s="13" t="s">
        <v>50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5">
        <f t="shared" si="3"/>
        <v>0</v>
      </c>
      <c r="R21" s="16">
        <v>-2180.71</v>
      </c>
      <c r="S21" s="16">
        <f t="shared" si="4"/>
        <v>2180.71</v>
      </c>
      <c r="T21" s="17">
        <f t="shared" si="5"/>
        <v>-1</v>
      </c>
      <c r="U21" s="15">
        <f t="shared" si="6"/>
        <v>0</v>
      </c>
      <c r="V21" s="16">
        <f t="shared" si="6"/>
        <v>-20.572735849056603</v>
      </c>
      <c r="W21" s="16">
        <f t="shared" si="7"/>
        <v>20.572735849056603</v>
      </c>
      <c r="X21" s="18">
        <f t="shared" si="8"/>
        <v>0</v>
      </c>
      <c r="Y21" s="19">
        <v>-6324</v>
      </c>
      <c r="Z21" s="19">
        <f t="shared" si="9"/>
        <v>6324</v>
      </c>
      <c r="AA21" s="20">
        <f t="shared" si="10"/>
        <v>-1</v>
      </c>
      <c r="AB21" s="18">
        <f t="shared" si="11"/>
        <v>0</v>
      </c>
      <c r="AC21" s="19">
        <f t="shared" si="11"/>
        <v>-59.660377358490564</v>
      </c>
      <c r="AD21" s="19">
        <f t="shared" si="12"/>
        <v>59.660377358490564</v>
      </c>
    </row>
    <row r="22" spans="1:30" x14ac:dyDescent="0.25">
      <c r="B22" s="47" t="s">
        <v>51</v>
      </c>
      <c r="C22" s="47"/>
      <c r="D22" s="47"/>
      <c r="E22" s="21">
        <f t="shared" ref="E22:R22" si="13">SUM(E10:E12,E15:E21)</f>
        <v>113166</v>
      </c>
      <c r="F22" s="21">
        <f t="shared" si="13"/>
        <v>113166</v>
      </c>
      <c r="G22" s="21">
        <f t="shared" si="13"/>
        <v>113166</v>
      </c>
      <c r="H22" s="21">
        <f t="shared" si="13"/>
        <v>113166</v>
      </c>
      <c r="I22" s="21">
        <f t="shared" si="13"/>
        <v>113166</v>
      </c>
      <c r="J22" s="21">
        <f t="shared" si="13"/>
        <v>113166</v>
      </c>
      <c r="K22" s="21">
        <f t="shared" si="13"/>
        <v>113166</v>
      </c>
      <c r="L22" s="21">
        <f t="shared" si="13"/>
        <v>113166</v>
      </c>
      <c r="M22" s="21">
        <f t="shared" si="13"/>
        <v>118944</v>
      </c>
      <c r="N22" s="21">
        <f t="shared" si="13"/>
        <v>118944</v>
      </c>
      <c r="O22" s="21">
        <f t="shared" si="13"/>
        <v>118944</v>
      </c>
      <c r="P22" s="21">
        <f t="shared" si="13"/>
        <v>118944</v>
      </c>
      <c r="Q22" s="22">
        <f t="shared" si="13"/>
        <v>1381104</v>
      </c>
      <c r="R22" s="23">
        <f t="shared" si="13"/>
        <v>1702729.6800000002</v>
      </c>
      <c r="S22" s="23">
        <f t="shared" si="4"/>
        <v>-321625.68000000017</v>
      </c>
      <c r="T22" s="24">
        <f t="shared" si="5"/>
        <v>-0.18888827967102809</v>
      </c>
      <c r="U22" s="22">
        <f>SUM(U10:U21)</f>
        <v>13029.283018867924</v>
      </c>
      <c r="V22" s="23">
        <f>SUM(V10:V21)</f>
        <v>16063.487547169812</v>
      </c>
      <c r="W22" s="23">
        <f t="shared" si="7"/>
        <v>-3034.2045283018888</v>
      </c>
      <c r="X22" s="25">
        <f>SUM(X10:X21)</f>
        <v>1381104</v>
      </c>
      <c r="Y22" s="26">
        <f>SUM(Y10:Y21)</f>
        <v>1647216</v>
      </c>
      <c r="Z22" s="26">
        <f t="shared" si="9"/>
        <v>-266112</v>
      </c>
      <c r="AA22" s="27">
        <f t="shared" si="10"/>
        <v>-0.16155258326776817</v>
      </c>
      <c r="AB22" s="25">
        <f>SUM(AB10:AB21)</f>
        <v>13029.283018867924</v>
      </c>
      <c r="AC22" s="26">
        <f>SUM(AC10:AC21)</f>
        <v>15539.773584905661</v>
      </c>
      <c r="AD22" s="26">
        <f t="shared" si="12"/>
        <v>-2510.4905660377372</v>
      </c>
    </row>
    <row r="23" spans="1:30" x14ac:dyDescent="0.25">
      <c r="Q23" s="10"/>
      <c r="R23" s="11"/>
      <c r="S23" s="11"/>
      <c r="T23" s="11"/>
      <c r="U23" s="10"/>
      <c r="V23" s="11"/>
      <c r="W23" s="11"/>
      <c r="X23" s="12"/>
      <c r="Y23" s="1"/>
      <c r="Z23" s="1"/>
      <c r="AA23" s="1"/>
      <c r="AB23" s="12"/>
      <c r="AC23" s="1"/>
      <c r="AD23" s="1"/>
    </row>
    <row r="24" spans="1:30" x14ac:dyDescent="0.25">
      <c r="B24" s="47" t="s">
        <v>52</v>
      </c>
      <c r="C24" s="47"/>
      <c r="D24" s="47"/>
      <c r="Q24" s="10"/>
      <c r="R24" s="11"/>
      <c r="S24" s="11"/>
      <c r="T24" s="11"/>
      <c r="U24" s="10"/>
      <c r="V24" s="11"/>
      <c r="W24" s="11"/>
      <c r="X24" s="12"/>
      <c r="Y24" s="1"/>
      <c r="Z24" s="1"/>
      <c r="AA24" s="1"/>
      <c r="AB24" s="12"/>
      <c r="AC24" s="1"/>
      <c r="AD24" s="1"/>
    </row>
    <row r="25" spans="1:30" x14ac:dyDescent="0.25">
      <c r="C25" s="13" t="s">
        <v>53</v>
      </c>
      <c r="D25" s="13" t="s">
        <v>54</v>
      </c>
      <c r="E25" s="14">
        <v>250</v>
      </c>
      <c r="F25" s="14">
        <v>250</v>
      </c>
      <c r="G25" s="14">
        <v>250</v>
      </c>
      <c r="H25" s="14">
        <v>250</v>
      </c>
      <c r="I25" s="14">
        <v>250</v>
      </c>
      <c r="J25" s="14">
        <v>250</v>
      </c>
      <c r="K25" s="14">
        <v>250</v>
      </c>
      <c r="L25" s="14">
        <v>250</v>
      </c>
      <c r="M25" s="14">
        <v>250</v>
      </c>
      <c r="N25" s="14">
        <v>250</v>
      </c>
      <c r="O25" s="14">
        <v>250</v>
      </c>
      <c r="P25" s="14">
        <v>250</v>
      </c>
      <c r="Q25" s="15">
        <f>SUM(E25:P25)</f>
        <v>3000</v>
      </c>
      <c r="R25" s="16">
        <v>2425</v>
      </c>
      <c r="S25" s="16">
        <f>Q25-R25</f>
        <v>575</v>
      </c>
      <c r="T25" s="17">
        <f>IF(R25=0,0,(S25/R25))</f>
        <v>0.23711340206185566</v>
      </c>
      <c r="U25" s="15">
        <f>IF(106=0,0,Q25/106)</f>
        <v>28.30188679245283</v>
      </c>
      <c r="V25" s="16">
        <f>IF(106=0,0,R25/106)</f>
        <v>22.877358490566039</v>
      </c>
      <c r="W25" s="16">
        <f>IF(AND(U25=0, V25=0),0,U25-V25)</f>
        <v>5.4245283018867916</v>
      </c>
      <c r="X25" s="18">
        <f>SUM(E25:P25)</f>
        <v>3000</v>
      </c>
      <c r="Y25" s="19">
        <v>1200</v>
      </c>
      <c r="Z25" s="19">
        <f>X25-Y25</f>
        <v>1800</v>
      </c>
      <c r="AA25" s="20">
        <f>IF(Y25=0,0,(Z25/Y25))</f>
        <v>1.5</v>
      </c>
      <c r="AB25" s="18">
        <f>IF(106=0,0,X25/106)</f>
        <v>28.30188679245283</v>
      </c>
      <c r="AC25" s="19">
        <f>IF(106=0,0,Y25/106)</f>
        <v>11.320754716981131</v>
      </c>
      <c r="AD25" s="19">
        <f>IF(AND(AB25=0, AC25=0),0,AB25-AC25)</f>
        <v>16.981132075471699</v>
      </c>
    </row>
    <row r="26" spans="1:30" x14ac:dyDescent="0.25">
      <c r="B26" s="47" t="s">
        <v>55</v>
      </c>
      <c r="C26" s="47"/>
      <c r="D26" s="47"/>
      <c r="E26" s="21">
        <f t="shared" ref="E26:R26" si="14">SUM(E25:E25)</f>
        <v>250</v>
      </c>
      <c r="F26" s="21">
        <f t="shared" si="14"/>
        <v>250</v>
      </c>
      <c r="G26" s="21">
        <f t="shared" si="14"/>
        <v>250</v>
      </c>
      <c r="H26" s="21">
        <f t="shared" si="14"/>
        <v>250</v>
      </c>
      <c r="I26" s="21">
        <f t="shared" si="14"/>
        <v>250</v>
      </c>
      <c r="J26" s="21">
        <f t="shared" si="14"/>
        <v>250</v>
      </c>
      <c r="K26" s="21">
        <f t="shared" si="14"/>
        <v>250</v>
      </c>
      <c r="L26" s="21">
        <f t="shared" si="14"/>
        <v>250</v>
      </c>
      <c r="M26" s="21">
        <f t="shared" si="14"/>
        <v>250</v>
      </c>
      <c r="N26" s="21">
        <f t="shared" si="14"/>
        <v>250</v>
      </c>
      <c r="O26" s="21">
        <f t="shared" si="14"/>
        <v>250</v>
      </c>
      <c r="P26" s="21">
        <f t="shared" si="14"/>
        <v>250</v>
      </c>
      <c r="Q26" s="22">
        <f t="shared" si="14"/>
        <v>3000</v>
      </c>
      <c r="R26" s="23">
        <f t="shared" si="14"/>
        <v>2425</v>
      </c>
      <c r="S26" s="23">
        <f>Q26-R26</f>
        <v>575</v>
      </c>
      <c r="T26" s="24">
        <f>IF(R26=0,0,(S26/R26))</f>
        <v>0.23711340206185566</v>
      </c>
      <c r="U26" s="22">
        <f>SUM(U25:U25)</f>
        <v>28.30188679245283</v>
      </c>
      <c r="V26" s="23">
        <f>SUM(V25:V25)</f>
        <v>22.877358490566039</v>
      </c>
      <c r="W26" s="23">
        <f>IF(AND(U26=0, V26=0),0,U26-V26)</f>
        <v>5.4245283018867916</v>
      </c>
      <c r="X26" s="25">
        <f>SUM(X25:X25)</f>
        <v>3000</v>
      </c>
      <c r="Y26" s="26">
        <f>SUM(Y25:Y25)</f>
        <v>1200</v>
      </c>
      <c r="Z26" s="26">
        <f>X26-Y26</f>
        <v>1800</v>
      </c>
      <c r="AA26" s="27">
        <f>IF(Y26=0,0,(Z26/Y26))</f>
        <v>1.5</v>
      </c>
      <c r="AB26" s="25">
        <f>SUM(AB25:AB25)</f>
        <v>28.30188679245283</v>
      </c>
      <c r="AC26" s="26">
        <f>SUM(AC25:AC25)</f>
        <v>11.320754716981131</v>
      </c>
      <c r="AD26" s="26">
        <f>IF(AND(AB26=0, AC26=0),0,AB26-AC26)</f>
        <v>16.981132075471699</v>
      </c>
    </row>
    <row r="27" spans="1:30" x14ac:dyDescent="0.25">
      <c r="Q27" s="10"/>
      <c r="R27" s="11"/>
      <c r="S27" s="11"/>
      <c r="T27" s="11"/>
      <c r="U27" s="10"/>
      <c r="V27" s="11"/>
      <c r="W27" s="11"/>
      <c r="X27" s="12"/>
      <c r="Y27" s="1"/>
      <c r="Z27" s="1"/>
      <c r="AA27" s="1"/>
      <c r="AB27" s="12"/>
      <c r="AC27" s="1"/>
      <c r="AD27" s="1"/>
    </row>
    <row r="28" spans="1:30" x14ac:dyDescent="0.25">
      <c r="A28" s="46" t="s">
        <v>56</v>
      </c>
      <c r="B28" s="46"/>
      <c r="C28" s="46"/>
      <c r="D28" s="46"/>
      <c r="E28" s="21">
        <f t="shared" ref="E28:R28" si="15">SUM(E7,E22,E26)</f>
        <v>112966</v>
      </c>
      <c r="F28" s="21">
        <f t="shared" si="15"/>
        <v>112966</v>
      </c>
      <c r="G28" s="21">
        <f t="shared" si="15"/>
        <v>112966</v>
      </c>
      <c r="H28" s="21">
        <f t="shared" si="15"/>
        <v>112966</v>
      </c>
      <c r="I28" s="21">
        <f t="shared" si="15"/>
        <v>112966</v>
      </c>
      <c r="J28" s="21">
        <f t="shared" si="15"/>
        <v>112966</v>
      </c>
      <c r="K28" s="21">
        <f t="shared" si="15"/>
        <v>112966</v>
      </c>
      <c r="L28" s="21">
        <f t="shared" si="15"/>
        <v>112966</v>
      </c>
      <c r="M28" s="21">
        <f t="shared" si="15"/>
        <v>118744</v>
      </c>
      <c r="N28" s="21">
        <f t="shared" si="15"/>
        <v>118744</v>
      </c>
      <c r="O28" s="21">
        <f t="shared" si="15"/>
        <v>118744</v>
      </c>
      <c r="P28" s="21">
        <f t="shared" si="15"/>
        <v>118744</v>
      </c>
      <c r="Q28" s="22">
        <f t="shared" si="15"/>
        <v>1378704</v>
      </c>
      <c r="R28" s="23">
        <f t="shared" si="15"/>
        <v>1701822.6800000002</v>
      </c>
      <c r="S28" s="23">
        <f>Q28-R28</f>
        <v>-323118.68000000017</v>
      </c>
      <c r="T28" s="24">
        <f>IF(R28=0,0,(S28/R28))</f>
        <v>-0.18986624387918025</v>
      </c>
      <c r="U28" s="22">
        <f>SUM(U7,U22,U26)</f>
        <v>13006.641509433961</v>
      </c>
      <c r="V28" s="23">
        <f>SUM(V7,V22,V26)</f>
        <v>16054.930943396228</v>
      </c>
      <c r="W28" s="23">
        <f>IF(AND(U28=0, V28=0),0,U28-V28)</f>
        <v>-3048.2894339622671</v>
      </c>
      <c r="X28" s="25">
        <f>SUM(X7,X22,X26)</f>
        <v>1378704</v>
      </c>
      <c r="Y28" s="26">
        <f>SUM(Y7,Y22,Y26)</f>
        <v>1638420</v>
      </c>
      <c r="Z28" s="26">
        <f>X28-Y28</f>
        <v>-259716</v>
      </c>
      <c r="AA28" s="27">
        <f>IF(Y28=0,0,(Z28/Y28))</f>
        <v>-0.15851613139488044</v>
      </c>
      <c r="AB28" s="25">
        <f>SUM(AB7,AB22,AB26)</f>
        <v>13006.641509433961</v>
      </c>
      <c r="AC28" s="26">
        <f>SUM(AC7,AC22,AC26)</f>
        <v>15456.792452830188</v>
      </c>
      <c r="AD28" s="26">
        <f>IF(AND(AB28=0, AC28=0),0,AB28-AC28)</f>
        <v>-2450.1509433962274</v>
      </c>
    </row>
    <row r="29" spans="1:30" x14ac:dyDescent="0.25">
      <c r="Q29" s="10"/>
      <c r="R29" s="11"/>
      <c r="S29" s="11"/>
      <c r="T29" s="11"/>
      <c r="U29" s="10"/>
      <c r="V29" s="11"/>
      <c r="W29" s="11"/>
      <c r="X29" s="12"/>
      <c r="Y29" s="1"/>
      <c r="Z29" s="1"/>
      <c r="AA29" s="1"/>
      <c r="AB29" s="12"/>
      <c r="AC29" s="1"/>
      <c r="AD29" s="1"/>
    </row>
    <row r="30" spans="1:30" x14ac:dyDescent="0.25">
      <c r="A30" s="46" t="s">
        <v>57</v>
      </c>
      <c r="B30" s="46"/>
      <c r="C30" s="46"/>
      <c r="D30" s="46"/>
      <c r="Q30" s="10"/>
      <c r="R30" s="11"/>
      <c r="S30" s="11"/>
      <c r="T30" s="11"/>
      <c r="U30" s="10"/>
      <c r="V30" s="11"/>
      <c r="W30" s="11"/>
      <c r="X30" s="12"/>
      <c r="Y30" s="1"/>
      <c r="Z30" s="1"/>
      <c r="AA30" s="1"/>
      <c r="AB30" s="12"/>
      <c r="AC30" s="1"/>
      <c r="AD30" s="1"/>
    </row>
    <row r="31" spans="1:30" x14ac:dyDescent="0.25">
      <c r="B31" s="47" t="s">
        <v>58</v>
      </c>
      <c r="C31" s="47"/>
      <c r="D31" s="47"/>
      <c r="Q31" s="10"/>
      <c r="R31" s="11"/>
      <c r="S31" s="11"/>
      <c r="T31" s="11"/>
      <c r="U31" s="10"/>
      <c r="V31" s="11"/>
      <c r="W31" s="11"/>
      <c r="X31" s="12"/>
      <c r="Y31" s="1"/>
      <c r="Z31" s="1"/>
      <c r="AA31" s="1"/>
      <c r="AB31" s="12"/>
      <c r="AC31" s="1"/>
      <c r="AD31" s="1"/>
    </row>
    <row r="32" spans="1:30" x14ac:dyDescent="0.25">
      <c r="C32" s="13" t="s">
        <v>59</v>
      </c>
      <c r="D32" s="13" t="s">
        <v>60</v>
      </c>
      <c r="E32" s="14">
        <v>3046</v>
      </c>
      <c r="F32" s="14">
        <v>2945</v>
      </c>
      <c r="G32" s="14">
        <v>3054</v>
      </c>
      <c r="H32" s="14">
        <v>2687</v>
      </c>
      <c r="I32" s="14">
        <v>2686</v>
      </c>
      <c r="J32" s="14">
        <v>2910</v>
      </c>
      <c r="K32" s="14">
        <v>3520</v>
      </c>
      <c r="L32" s="14">
        <v>3578</v>
      </c>
      <c r="M32" s="14">
        <v>2855</v>
      </c>
      <c r="N32" s="14">
        <v>2855</v>
      </c>
      <c r="O32" s="14">
        <v>2855</v>
      </c>
      <c r="P32" s="14">
        <v>2855</v>
      </c>
      <c r="Q32" s="15">
        <f>SUM(E32:P32)</f>
        <v>35846</v>
      </c>
      <c r="R32" s="16">
        <v>31385.84</v>
      </c>
      <c r="S32" s="16">
        <f>Q32-R32</f>
        <v>4460.16</v>
      </c>
      <c r="T32" s="17">
        <f>IF(R32=0,0,(S32/R32))</f>
        <v>0.14210739620159918</v>
      </c>
      <c r="U32" s="15">
        <f>IF(106=0,0,Q32/106)</f>
        <v>338.16981132075472</v>
      </c>
      <c r="V32" s="16">
        <f>IF(106=0,0,R32/106)</f>
        <v>296.09283018867927</v>
      </c>
      <c r="W32" s="16">
        <f>IF(AND(U32=0, V32=0),0,U32-V32)</f>
        <v>42.076981132075446</v>
      </c>
      <c r="X32" s="18">
        <f>SUM(E32:P32)</f>
        <v>35846</v>
      </c>
      <c r="Y32" s="19">
        <v>30000</v>
      </c>
      <c r="Z32" s="19">
        <f>X32-Y32</f>
        <v>5846</v>
      </c>
      <c r="AA32" s="20">
        <f>IF(Y32=0,0,(Z32/Y32))</f>
        <v>0.19486666666666666</v>
      </c>
      <c r="AB32" s="18">
        <f>IF(106=0,0,X32/106)</f>
        <v>338.16981132075472</v>
      </c>
      <c r="AC32" s="19">
        <f>IF(106=0,0,Y32/106)</f>
        <v>283.01886792452831</v>
      </c>
      <c r="AD32" s="19">
        <f>IF(AND(AB32=0, AC32=0),0,AB32-AC32)</f>
        <v>55.15094339622641</v>
      </c>
    </row>
    <row r="33" spans="2:31" x14ac:dyDescent="0.25">
      <c r="D33" s="28" t="s">
        <v>36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2855</v>
      </c>
      <c r="N33" s="29">
        <v>2855</v>
      </c>
      <c r="O33" s="29">
        <v>2855</v>
      </c>
      <c r="P33" s="29">
        <v>2855</v>
      </c>
      <c r="Q33" s="30"/>
      <c r="R33" s="31"/>
      <c r="S33" s="31"/>
      <c r="T33" s="31"/>
      <c r="U33" s="30"/>
      <c r="V33" s="31"/>
      <c r="W33" s="31"/>
      <c r="X33" s="30"/>
      <c r="Y33" s="31"/>
      <c r="Z33" s="31"/>
      <c r="AA33" s="31"/>
      <c r="AB33" s="30"/>
      <c r="AC33" s="31"/>
      <c r="AD33" s="31"/>
      <c r="AE33" s="31"/>
    </row>
    <row r="34" spans="2:31" x14ac:dyDescent="0.25">
      <c r="D34" s="28" t="s">
        <v>61</v>
      </c>
      <c r="E34" s="29">
        <v>0</v>
      </c>
      <c r="F34" s="29">
        <v>0</v>
      </c>
      <c r="G34" s="29">
        <v>3054</v>
      </c>
      <c r="H34" s="29">
        <v>-3053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30"/>
      <c r="R34" s="31"/>
      <c r="S34" s="31"/>
      <c r="T34" s="31"/>
      <c r="U34" s="30"/>
      <c r="V34" s="31"/>
      <c r="W34" s="31"/>
      <c r="X34" s="30"/>
      <c r="Y34" s="31"/>
      <c r="Z34" s="31"/>
      <c r="AA34" s="31"/>
      <c r="AB34" s="30"/>
      <c r="AC34" s="31"/>
      <c r="AD34" s="31"/>
      <c r="AE34" s="31"/>
    </row>
    <row r="35" spans="2:31" x14ac:dyDescent="0.25">
      <c r="D35" s="28" t="s">
        <v>62</v>
      </c>
      <c r="E35" s="29">
        <v>3046</v>
      </c>
      <c r="F35" s="29">
        <v>2945</v>
      </c>
      <c r="G35" s="29">
        <v>0</v>
      </c>
      <c r="H35" s="29">
        <v>5740</v>
      </c>
      <c r="I35" s="29">
        <v>2686</v>
      </c>
      <c r="J35" s="29">
        <v>2910</v>
      </c>
      <c r="K35" s="29">
        <v>3520</v>
      </c>
      <c r="L35" s="29">
        <v>3578</v>
      </c>
      <c r="M35" s="29">
        <v>0</v>
      </c>
      <c r="N35" s="29">
        <v>0</v>
      </c>
      <c r="O35" s="29">
        <v>0</v>
      </c>
      <c r="P35" s="29">
        <v>0</v>
      </c>
      <c r="Q35" s="30"/>
      <c r="R35" s="31"/>
      <c r="S35" s="31"/>
      <c r="T35" s="31"/>
      <c r="U35" s="30"/>
      <c r="V35" s="31"/>
      <c r="W35" s="31"/>
      <c r="X35" s="30"/>
      <c r="Y35" s="31"/>
      <c r="Z35" s="31"/>
      <c r="AA35" s="31"/>
      <c r="AB35" s="30"/>
      <c r="AC35" s="31"/>
      <c r="AD35" s="31"/>
      <c r="AE35" s="31"/>
    </row>
    <row r="36" spans="2:31" x14ac:dyDescent="0.25">
      <c r="C36" s="13" t="s">
        <v>63</v>
      </c>
      <c r="D36" s="13" t="s">
        <v>64</v>
      </c>
      <c r="E36" s="14">
        <v>321</v>
      </c>
      <c r="F36" s="14">
        <v>307</v>
      </c>
      <c r="G36" s="14">
        <v>211</v>
      </c>
      <c r="H36" s="14">
        <v>200</v>
      </c>
      <c r="I36" s="14">
        <v>76</v>
      </c>
      <c r="J36" s="14">
        <v>75</v>
      </c>
      <c r="K36" s="14">
        <v>75</v>
      </c>
      <c r="L36" s="14">
        <v>75</v>
      </c>
      <c r="M36" s="14">
        <v>300</v>
      </c>
      <c r="N36" s="14">
        <v>300</v>
      </c>
      <c r="O36" s="14">
        <v>300</v>
      </c>
      <c r="P36" s="14">
        <v>300</v>
      </c>
      <c r="Q36" s="15">
        <f>SUM(E36:P36)</f>
        <v>2540</v>
      </c>
      <c r="R36" s="16">
        <v>2300.9299999999998</v>
      </c>
      <c r="S36" s="16">
        <f>Q36-R36</f>
        <v>239.07000000000016</v>
      </c>
      <c r="T36" s="17">
        <f>IF(R36=0,0,(S36/R36))</f>
        <v>0.10390146592899401</v>
      </c>
      <c r="U36" s="15">
        <f t="shared" ref="U36:V39" si="16">IF(106=0,0,Q36/106)</f>
        <v>23.962264150943398</v>
      </c>
      <c r="V36" s="16">
        <f t="shared" si="16"/>
        <v>21.706886792452828</v>
      </c>
      <c r="W36" s="16">
        <f>IF(AND(U36=0, V36=0),0,U36-V36)</f>
        <v>2.2553773584905699</v>
      </c>
      <c r="X36" s="18">
        <f>SUM(E36:P36)</f>
        <v>2540</v>
      </c>
      <c r="Y36" s="19">
        <v>2745</v>
      </c>
      <c r="Z36" s="19">
        <f>X36-Y36</f>
        <v>-205</v>
      </c>
      <c r="AA36" s="20">
        <f>IF(Y36=0,0,(Z36/Y36))</f>
        <v>-7.4681238615664849E-2</v>
      </c>
      <c r="AB36" s="18">
        <f t="shared" ref="AB36:AC39" si="17">IF(106=0,0,X36/106)</f>
        <v>23.962264150943398</v>
      </c>
      <c r="AC36" s="19">
        <f t="shared" si="17"/>
        <v>25.89622641509434</v>
      </c>
      <c r="AD36" s="19">
        <f>IF(AND(AB36=0, AC36=0),0,AB36-AC36)</f>
        <v>-1.9339622641509422</v>
      </c>
    </row>
    <row r="37" spans="2:31" x14ac:dyDescent="0.25">
      <c r="C37" s="13" t="s">
        <v>65</v>
      </c>
      <c r="D37" s="13" t="s">
        <v>66</v>
      </c>
      <c r="E37" s="14">
        <v>6027</v>
      </c>
      <c r="F37" s="14">
        <v>5794</v>
      </c>
      <c r="G37" s="14">
        <v>5172</v>
      </c>
      <c r="H37" s="14">
        <v>4957</v>
      </c>
      <c r="I37" s="14">
        <v>6540</v>
      </c>
      <c r="J37" s="14">
        <v>6912</v>
      </c>
      <c r="K37" s="14">
        <v>9432</v>
      </c>
      <c r="L37" s="14">
        <v>11834</v>
      </c>
      <c r="M37" s="14">
        <v>10604</v>
      </c>
      <c r="N37" s="14">
        <v>7791</v>
      </c>
      <c r="O37" s="14">
        <v>6059</v>
      </c>
      <c r="P37" s="14">
        <v>4866</v>
      </c>
      <c r="Q37" s="15">
        <f>SUM(E37:P37)</f>
        <v>85988</v>
      </c>
      <c r="R37" s="16">
        <v>79471.259999999995</v>
      </c>
      <c r="S37" s="16">
        <f>Q37-R37</f>
        <v>6516.7400000000052</v>
      </c>
      <c r="T37" s="17">
        <f>IF(R37=0,0,(S37/R37))</f>
        <v>8.2001216540419836E-2</v>
      </c>
      <c r="U37" s="15">
        <f t="shared" si="16"/>
        <v>811.20754716981128</v>
      </c>
      <c r="V37" s="16">
        <f t="shared" si="16"/>
        <v>749.72886792452823</v>
      </c>
      <c r="W37" s="16">
        <f>IF(AND(U37=0, V37=0),0,U37-V37)</f>
        <v>61.478679245283047</v>
      </c>
      <c r="X37" s="18">
        <f>SUM(E37:P37)</f>
        <v>85988</v>
      </c>
      <c r="Y37" s="19">
        <v>68105</v>
      </c>
      <c r="Z37" s="19">
        <f>X37-Y37</f>
        <v>17883</v>
      </c>
      <c r="AA37" s="20">
        <f>IF(Y37=0,0,(Z37/Y37))</f>
        <v>0.26257983995301371</v>
      </c>
      <c r="AB37" s="18">
        <f t="shared" si="17"/>
        <v>811.20754716981128</v>
      </c>
      <c r="AC37" s="19">
        <f t="shared" si="17"/>
        <v>642.5</v>
      </c>
      <c r="AD37" s="19">
        <f>IF(AND(AB37=0, AC37=0),0,AB37-AC37)</f>
        <v>168.70754716981128</v>
      </c>
    </row>
    <row r="38" spans="2:31" x14ac:dyDescent="0.25">
      <c r="C38" s="13" t="s">
        <v>67</v>
      </c>
      <c r="D38" s="13" t="s">
        <v>68</v>
      </c>
      <c r="E38" s="14">
        <v>11454</v>
      </c>
      <c r="F38" s="14">
        <v>11323</v>
      </c>
      <c r="G38" s="14">
        <v>10469</v>
      </c>
      <c r="H38" s="14">
        <v>12266</v>
      </c>
      <c r="I38" s="14">
        <v>10963</v>
      </c>
      <c r="J38" s="14">
        <v>11191</v>
      </c>
      <c r="K38" s="14">
        <v>11624</v>
      </c>
      <c r="L38" s="14">
        <v>13181</v>
      </c>
      <c r="M38" s="14">
        <v>11949</v>
      </c>
      <c r="N38" s="14">
        <v>11949</v>
      </c>
      <c r="O38" s="14">
        <v>11949</v>
      </c>
      <c r="P38" s="14">
        <v>11949</v>
      </c>
      <c r="Q38" s="15">
        <f>SUM(E38:P38)</f>
        <v>140267</v>
      </c>
      <c r="R38" s="16">
        <v>123255.28</v>
      </c>
      <c r="S38" s="16">
        <f>Q38-R38</f>
        <v>17011.72</v>
      </c>
      <c r="T38" s="17">
        <f>IF(R38=0,0,(S38/R38))</f>
        <v>0.13802021300831901</v>
      </c>
      <c r="U38" s="15">
        <f t="shared" si="16"/>
        <v>1323.2735849056603</v>
      </c>
      <c r="V38" s="16">
        <f t="shared" si="16"/>
        <v>1162.7856603773585</v>
      </c>
      <c r="W38" s="16">
        <f>IF(AND(U38=0, V38=0),0,U38-V38)</f>
        <v>160.48792452830185</v>
      </c>
      <c r="X38" s="18">
        <f>SUM(E38:P38)</f>
        <v>140267</v>
      </c>
      <c r="Y38" s="19">
        <v>200840</v>
      </c>
      <c r="Z38" s="19">
        <f>X38-Y38</f>
        <v>-60573</v>
      </c>
      <c r="AA38" s="20">
        <f>IF(Y38=0,0,(Z38/Y38))</f>
        <v>-0.30159828719378612</v>
      </c>
      <c r="AB38" s="18">
        <f t="shared" si="17"/>
        <v>1323.2735849056603</v>
      </c>
      <c r="AC38" s="19">
        <f t="shared" si="17"/>
        <v>1894.7169811320755</v>
      </c>
      <c r="AD38" s="19">
        <f>IF(AND(AB38=0, AC38=0),0,AB38-AC38)</f>
        <v>-571.44339622641519</v>
      </c>
    </row>
    <row r="39" spans="2:31" x14ac:dyDescent="0.25">
      <c r="C39" s="13" t="s">
        <v>69</v>
      </c>
      <c r="D39" s="13" t="s">
        <v>70</v>
      </c>
      <c r="E39" s="14">
        <v>180</v>
      </c>
      <c r="F39" s="14">
        <v>180</v>
      </c>
      <c r="G39" s="14">
        <v>180</v>
      </c>
      <c r="H39" s="14">
        <v>180</v>
      </c>
      <c r="I39" s="14">
        <v>180</v>
      </c>
      <c r="J39" s="14">
        <v>180</v>
      </c>
      <c r="K39" s="14">
        <v>180</v>
      </c>
      <c r="L39" s="14">
        <v>180</v>
      </c>
      <c r="M39" s="14">
        <v>180</v>
      </c>
      <c r="N39" s="14">
        <v>180</v>
      </c>
      <c r="O39" s="14">
        <v>180</v>
      </c>
      <c r="P39" s="14">
        <v>180</v>
      </c>
      <c r="Q39" s="15">
        <f>SUM(E39:P39)</f>
        <v>2160</v>
      </c>
      <c r="R39" s="16">
        <v>1814.19</v>
      </c>
      <c r="S39" s="16">
        <f>Q39-R39</f>
        <v>345.80999999999995</v>
      </c>
      <c r="T39" s="17">
        <f>IF(R39=0,0,(S39/R39))</f>
        <v>0.19061399302167906</v>
      </c>
      <c r="U39" s="15">
        <f t="shared" si="16"/>
        <v>20.377358490566039</v>
      </c>
      <c r="V39" s="16">
        <f t="shared" si="16"/>
        <v>17.115000000000002</v>
      </c>
      <c r="W39" s="16">
        <f>IF(AND(U39=0, V39=0),0,U39-V39)</f>
        <v>3.2623584905660366</v>
      </c>
      <c r="X39" s="18">
        <f>SUM(E39:P39)</f>
        <v>2160</v>
      </c>
      <c r="Y39" s="19">
        <v>1980</v>
      </c>
      <c r="Z39" s="19">
        <f>X39-Y39</f>
        <v>180</v>
      </c>
      <c r="AA39" s="20">
        <f>IF(Y39=0,0,(Z39/Y39))</f>
        <v>9.0909090909090912E-2</v>
      </c>
      <c r="AB39" s="18">
        <f t="shared" si="17"/>
        <v>20.377358490566039</v>
      </c>
      <c r="AC39" s="19">
        <f t="shared" si="17"/>
        <v>18.679245283018869</v>
      </c>
      <c r="AD39" s="19">
        <f>IF(AND(AB39=0, AC39=0),0,AB39-AC39)</f>
        <v>1.6981132075471699</v>
      </c>
    </row>
    <row r="40" spans="2:31" x14ac:dyDescent="0.25">
      <c r="B40" s="47" t="s">
        <v>71</v>
      </c>
      <c r="C40" s="47"/>
      <c r="D40" s="47"/>
      <c r="E40" s="21">
        <f t="shared" ref="E40:R40" si="18">SUM(E32:E32,E36:E39)</f>
        <v>21028</v>
      </c>
      <c r="F40" s="21">
        <f t="shared" si="18"/>
        <v>20549</v>
      </c>
      <c r="G40" s="21">
        <f t="shared" si="18"/>
        <v>19086</v>
      </c>
      <c r="H40" s="21">
        <f t="shared" si="18"/>
        <v>20290</v>
      </c>
      <c r="I40" s="21">
        <f t="shared" si="18"/>
        <v>20445</v>
      </c>
      <c r="J40" s="21">
        <f t="shared" si="18"/>
        <v>21268</v>
      </c>
      <c r="K40" s="21">
        <f t="shared" si="18"/>
        <v>24831</v>
      </c>
      <c r="L40" s="21">
        <f t="shared" si="18"/>
        <v>28848</v>
      </c>
      <c r="M40" s="21">
        <f t="shared" si="18"/>
        <v>25888</v>
      </c>
      <c r="N40" s="21">
        <f t="shared" si="18"/>
        <v>23075</v>
      </c>
      <c r="O40" s="21">
        <f t="shared" si="18"/>
        <v>21343</v>
      </c>
      <c r="P40" s="21">
        <f t="shared" si="18"/>
        <v>20150</v>
      </c>
      <c r="Q40" s="22">
        <f t="shared" si="18"/>
        <v>266801</v>
      </c>
      <c r="R40" s="23">
        <f t="shared" si="18"/>
        <v>238227.5</v>
      </c>
      <c r="S40" s="23">
        <f>Q40-R40</f>
        <v>28573.5</v>
      </c>
      <c r="T40" s="24">
        <f>IF(R40=0,0,(S40/R40))</f>
        <v>0.11994207217890462</v>
      </c>
      <c r="U40" s="22">
        <f>SUM(U32:U39)</f>
        <v>2516.9905660377358</v>
      </c>
      <c r="V40" s="23">
        <f>SUM(V32:V39)</f>
        <v>2247.4292452830186</v>
      </c>
      <c r="W40" s="23">
        <f>IF(AND(U40=0, V40=0),0,U40-V40)</f>
        <v>269.56132075471714</v>
      </c>
      <c r="X40" s="25">
        <f>SUM(X32:X39)</f>
        <v>266801</v>
      </c>
      <c r="Y40" s="26">
        <f>SUM(Y32:Y39)</f>
        <v>303670</v>
      </c>
      <c r="Z40" s="26">
        <f>X40-Y40</f>
        <v>-36869</v>
      </c>
      <c r="AA40" s="27">
        <f>IF(Y40=0,0,(Z40/Y40))</f>
        <v>-0.12141140053347384</v>
      </c>
      <c r="AB40" s="25">
        <f>SUM(AB32:AB39)</f>
        <v>2516.9905660377358</v>
      </c>
      <c r="AC40" s="26">
        <f>SUM(AC32:AC39)</f>
        <v>2864.8113207547167</v>
      </c>
      <c r="AD40" s="26">
        <f>IF(AND(AB40=0, AC40=0),0,AB40-AC40)</f>
        <v>-347.8207547169809</v>
      </c>
    </row>
    <row r="41" spans="2:31" x14ac:dyDescent="0.25">
      <c r="Q41" s="10"/>
      <c r="R41" s="11"/>
      <c r="S41" s="11"/>
      <c r="T41" s="11"/>
      <c r="U41" s="10"/>
      <c r="V41" s="11"/>
      <c r="W41" s="11"/>
      <c r="X41" s="12"/>
      <c r="Y41" s="1"/>
      <c r="Z41" s="1"/>
      <c r="AA41" s="1"/>
      <c r="AB41" s="12"/>
      <c r="AC41" s="1"/>
      <c r="AD41" s="1"/>
    </row>
    <row r="42" spans="2:31" x14ac:dyDescent="0.25">
      <c r="B42" s="47" t="s">
        <v>72</v>
      </c>
      <c r="C42" s="47"/>
      <c r="D42" s="47"/>
      <c r="Q42" s="10"/>
      <c r="R42" s="11"/>
      <c r="S42" s="11"/>
      <c r="T42" s="11"/>
      <c r="U42" s="10"/>
      <c r="V42" s="11"/>
      <c r="W42" s="11"/>
      <c r="X42" s="12"/>
      <c r="Y42" s="1"/>
      <c r="Z42" s="1"/>
      <c r="AA42" s="1"/>
      <c r="AB42" s="12"/>
      <c r="AC42" s="1"/>
      <c r="AD42" s="1"/>
    </row>
    <row r="43" spans="2:31" x14ac:dyDescent="0.25">
      <c r="C43" s="13" t="s">
        <v>73</v>
      </c>
      <c r="D43" s="13" t="s">
        <v>74</v>
      </c>
      <c r="E43" s="14">
        <v>500</v>
      </c>
      <c r="F43" s="14">
        <v>500</v>
      </c>
      <c r="G43" s="14">
        <v>700</v>
      </c>
      <c r="H43" s="14">
        <v>500</v>
      </c>
      <c r="I43" s="14">
        <v>500</v>
      </c>
      <c r="J43" s="14">
        <v>700</v>
      </c>
      <c r="K43" s="14">
        <v>500</v>
      </c>
      <c r="L43" s="14">
        <v>500</v>
      </c>
      <c r="M43" s="14">
        <v>700</v>
      </c>
      <c r="N43" s="14">
        <v>500</v>
      </c>
      <c r="O43" s="14">
        <v>500</v>
      </c>
      <c r="P43" s="14">
        <v>700</v>
      </c>
      <c r="Q43" s="15">
        <f t="shared" ref="Q43:Q50" si="19">SUM(E43:P43)</f>
        <v>6800</v>
      </c>
      <c r="R43" s="16">
        <v>8198.2000000000007</v>
      </c>
      <c r="S43" s="16">
        <f t="shared" ref="S43:S51" si="20">Q43-R43</f>
        <v>-1398.2000000000007</v>
      </c>
      <c r="T43" s="17">
        <f t="shared" ref="T43:T51" si="21">IF(R43=0,0,(S43/R43))</f>
        <v>-0.17054963284623462</v>
      </c>
      <c r="U43" s="15">
        <f t="shared" ref="U43:V50" si="22">IF(106=0,0,Q43/106)</f>
        <v>64.15094339622641</v>
      </c>
      <c r="V43" s="16">
        <f t="shared" si="22"/>
        <v>77.341509433962273</v>
      </c>
      <c r="W43" s="16">
        <f t="shared" ref="W43:W51" si="23">IF(AND(U43=0, V43=0),0,U43-V43)</f>
        <v>-13.190566037735863</v>
      </c>
      <c r="X43" s="18">
        <f t="shared" ref="X43:X50" si="24">SUM(E43:P43)</f>
        <v>6800</v>
      </c>
      <c r="Y43" s="19">
        <v>8016</v>
      </c>
      <c r="Z43" s="19">
        <f t="shared" ref="Z43:Z51" si="25">X43-Y43</f>
        <v>-1216</v>
      </c>
      <c r="AA43" s="20">
        <f t="shared" ref="AA43:AA51" si="26">IF(Y43=0,0,(Z43/Y43))</f>
        <v>-0.15169660678642716</v>
      </c>
      <c r="AB43" s="18">
        <f t="shared" ref="AB43:AC50" si="27">IF(106=0,0,X43/106)</f>
        <v>64.15094339622641</v>
      </c>
      <c r="AC43" s="19">
        <f t="shared" si="27"/>
        <v>75.622641509433961</v>
      </c>
      <c r="AD43" s="19">
        <f t="shared" ref="AD43:AD51" si="28">IF(AND(AB43=0, AC43=0),0,AB43-AC43)</f>
        <v>-11.471698113207552</v>
      </c>
    </row>
    <row r="44" spans="2:31" x14ac:dyDescent="0.25">
      <c r="C44" s="13" t="s">
        <v>75</v>
      </c>
      <c r="D44" s="13" t="s">
        <v>76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5">
        <f t="shared" si="19"/>
        <v>0</v>
      </c>
      <c r="R44" s="16">
        <v>76625</v>
      </c>
      <c r="S44" s="16">
        <f t="shared" si="20"/>
        <v>-76625</v>
      </c>
      <c r="T44" s="17">
        <f t="shared" si="21"/>
        <v>-1</v>
      </c>
      <c r="U44" s="15">
        <f t="shared" si="22"/>
        <v>0</v>
      </c>
      <c r="V44" s="16">
        <f t="shared" si="22"/>
        <v>722.87735849056605</v>
      </c>
      <c r="W44" s="16">
        <f t="shared" si="23"/>
        <v>-722.87735849056605</v>
      </c>
      <c r="X44" s="18">
        <f t="shared" si="24"/>
        <v>0</v>
      </c>
      <c r="Y44" s="19">
        <v>73200</v>
      </c>
      <c r="Z44" s="19">
        <f t="shared" si="25"/>
        <v>-73200</v>
      </c>
      <c r="AA44" s="20">
        <f t="shared" si="26"/>
        <v>-1</v>
      </c>
      <c r="AB44" s="18">
        <f t="shared" si="27"/>
        <v>0</v>
      </c>
      <c r="AC44" s="19">
        <f t="shared" si="27"/>
        <v>690.56603773584902</v>
      </c>
      <c r="AD44" s="19">
        <f t="shared" si="28"/>
        <v>-690.56603773584902</v>
      </c>
    </row>
    <row r="45" spans="2:31" x14ac:dyDescent="0.25">
      <c r="C45" s="13" t="s">
        <v>77</v>
      </c>
      <c r="D45" s="13" t="s">
        <v>78</v>
      </c>
      <c r="E45" s="14">
        <v>22000</v>
      </c>
      <c r="F45" s="14">
        <v>22000</v>
      </c>
      <c r="G45" s="14">
        <v>22000</v>
      </c>
      <c r="H45" s="14">
        <v>22000</v>
      </c>
      <c r="I45" s="14">
        <v>22000</v>
      </c>
      <c r="J45" s="14">
        <v>22000</v>
      </c>
      <c r="K45" s="14">
        <v>22000</v>
      </c>
      <c r="L45" s="14">
        <v>22000</v>
      </c>
      <c r="M45" s="14">
        <v>22000</v>
      </c>
      <c r="N45" s="14">
        <v>22000</v>
      </c>
      <c r="O45" s="14">
        <v>22000</v>
      </c>
      <c r="P45" s="14">
        <v>22000</v>
      </c>
      <c r="Q45" s="15">
        <f t="shared" si="19"/>
        <v>264000</v>
      </c>
      <c r="R45" s="16">
        <v>363329.88</v>
      </c>
      <c r="S45" s="16">
        <f t="shared" si="20"/>
        <v>-99329.88</v>
      </c>
      <c r="T45" s="17">
        <f t="shared" si="21"/>
        <v>-0.27338758926185758</v>
      </c>
      <c r="U45" s="15">
        <f t="shared" si="22"/>
        <v>2490.566037735849</v>
      </c>
      <c r="V45" s="16">
        <f t="shared" si="22"/>
        <v>3427.6403773584907</v>
      </c>
      <c r="W45" s="16">
        <f t="shared" si="23"/>
        <v>-937.07433962264167</v>
      </c>
      <c r="X45" s="18">
        <f t="shared" si="24"/>
        <v>264000</v>
      </c>
      <c r="Y45" s="19">
        <v>332000</v>
      </c>
      <c r="Z45" s="19">
        <f t="shared" si="25"/>
        <v>-68000</v>
      </c>
      <c r="AA45" s="20">
        <f t="shared" si="26"/>
        <v>-0.20481927710843373</v>
      </c>
      <c r="AB45" s="18">
        <f t="shared" si="27"/>
        <v>2490.566037735849</v>
      </c>
      <c r="AC45" s="19">
        <f t="shared" si="27"/>
        <v>3132.0754716981132</v>
      </c>
      <c r="AD45" s="19">
        <f t="shared" si="28"/>
        <v>-641.50943396226421</v>
      </c>
    </row>
    <row r="46" spans="2:31" x14ac:dyDescent="0.25">
      <c r="C46" s="13" t="s">
        <v>79</v>
      </c>
      <c r="D46" s="13" t="s">
        <v>80</v>
      </c>
      <c r="E46" s="14">
        <v>0</v>
      </c>
      <c r="F46" s="14">
        <v>0</v>
      </c>
      <c r="G46" s="14">
        <v>0</v>
      </c>
      <c r="H46" s="14">
        <v>2850</v>
      </c>
      <c r="I46" s="14">
        <v>2850</v>
      </c>
      <c r="J46" s="14">
        <v>2850</v>
      </c>
      <c r="K46" s="14">
        <v>2850</v>
      </c>
      <c r="L46" s="14">
        <v>2850</v>
      </c>
      <c r="M46" s="14">
        <v>2850</v>
      </c>
      <c r="N46" s="14">
        <v>2850</v>
      </c>
      <c r="O46" s="14">
        <v>2850</v>
      </c>
      <c r="P46" s="14">
        <v>0</v>
      </c>
      <c r="Q46" s="15">
        <f t="shared" si="19"/>
        <v>22800</v>
      </c>
      <c r="R46" s="16">
        <v>21775</v>
      </c>
      <c r="S46" s="16">
        <f t="shared" si="20"/>
        <v>1025</v>
      </c>
      <c r="T46" s="17">
        <f t="shared" si="21"/>
        <v>4.7072330654420208E-2</v>
      </c>
      <c r="U46" s="15">
        <f t="shared" si="22"/>
        <v>215.09433962264151</v>
      </c>
      <c r="V46" s="16">
        <f t="shared" si="22"/>
        <v>205.4245283018868</v>
      </c>
      <c r="W46" s="16">
        <f t="shared" si="23"/>
        <v>9.6698113207547181</v>
      </c>
      <c r="X46" s="18">
        <f t="shared" si="24"/>
        <v>22800</v>
      </c>
      <c r="Y46" s="19">
        <v>22500</v>
      </c>
      <c r="Z46" s="19">
        <f t="shared" si="25"/>
        <v>300</v>
      </c>
      <c r="AA46" s="20">
        <f t="shared" si="26"/>
        <v>1.3333333333333334E-2</v>
      </c>
      <c r="AB46" s="18">
        <f t="shared" si="27"/>
        <v>215.09433962264151</v>
      </c>
      <c r="AC46" s="19">
        <f t="shared" si="27"/>
        <v>212.26415094339623</v>
      </c>
      <c r="AD46" s="19">
        <f t="shared" si="28"/>
        <v>2.8301886792452819</v>
      </c>
    </row>
    <row r="47" spans="2:31" x14ac:dyDescent="0.25">
      <c r="C47" s="13" t="s">
        <v>81</v>
      </c>
      <c r="D47" s="13" t="s">
        <v>82</v>
      </c>
      <c r="E47" s="14">
        <v>0</v>
      </c>
      <c r="F47" s="14">
        <v>0</v>
      </c>
      <c r="G47" s="14">
        <v>0</v>
      </c>
      <c r="H47" s="14">
        <v>850</v>
      </c>
      <c r="I47" s="14">
        <v>500</v>
      </c>
      <c r="J47" s="14">
        <v>500</v>
      </c>
      <c r="K47" s="14">
        <v>500</v>
      </c>
      <c r="L47" s="14">
        <v>300</v>
      </c>
      <c r="M47" s="14">
        <v>800</v>
      </c>
      <c r="N47" s="14">
        <v>300</v>
      </c>
      <c r="O47" s="14">
        <v>0</v>
      </c>
      <c r="P47" s="14">
        <v>0</v>
      </c>
      <c r="Q47" s="15">
        <f t="shared" si="19"/>
        <v>3750</v>
      </c>
      <c r="R47" s="16">
        <v>2027</v>
      </c>
      <c r="S47" s="16">
        <f t="shared" si="20"/>
        <v>1723</v>
      </c>
      <c r="T47" s="17">
        <f t="shared" si="21"/>
        <v>0.8500246669955599</v>
      </c>
      <c r="U47" s="15">
        <f t="shared" si="22"/>
        <v>35.377358490566039</v>
      </c>
      <c r="V47" s="16">
        <f t="shared" si="22"/>
        <v>19.122641509433961</v>
      </c>
      <c r="W47" s="16">
        <f t="shared" si="23"/>
        <v>16.254716981132077</v>
      </c>
      <c r="X47" s="18">
        <f t="shared" si="24"/>
        <v>3750</v>
      </c>
      <c r="Y47" s="19">
        <v>3000</v>
      </c>
      <c r="Z47" s="19">
        <f t="shared" si="25"/>
        <v>750</v>
      </c>
      <c r="AA47" s="20">
        <f t="shared" si="26"/>
        <v>0.25</v>
      </c>
      <c r="AB47" s="18">
        <f t="shared" si="27"/>
        <v>35.377358490566039</v>
      </c>
      <c r="AC47" s="19">
        <f t="shared" si="27"/>
        <v>28.30188679245283</v>
      </c>
      <c r="AD47" s="19">
        <f t="shared" si="28"/>
        <v>7.0754716981132084</v>
      </c>
    </row>
    <row r="48" spans="2:31" x14ac:dyDescent="0.25">
      <c r="C48" s="13" t="s">
        <v>83</v>
      </c>
      <c r="D48" s="13" t="s">
        <v>84</v>
      </c>
      <c r="E48" s="14">
        <v>0</v>
      </c>
      <c r="F48" s="14">
        <v>0</v>
      </c>
      <c r="G48" s="14">
        <v>0</v>
      </c>
      <c r="H48" s="14">
        <v>0</v>
      </c>
      <c r="I48" s="14">
        <v>2000</v>
      </c>
      <c r="J48" s="14">
        <v>0</v>
      </c>
      <c r="K48" s="14">
        <v>2000</v>
      </c>
      <c r="L48" s="14">
        <v>0</v>
      </c>
      <c r="M48" s="14">
        <v>2000</v>
      </c>
      <c r="N48" s="14">
        <v>0</v>
      </c>
      <c r="O48" s="14">
        <v>0</v>
      </c>
      <c r="P48" s="14">
        <v>0</v>
      </c>
      <c r="Q48" s="15">
        <f t="shared" si="19"/>
        <v>6000</v>
      </c>
      <c r="R48" s="16">
        <v>0</v>
      </c>
      <c r="S48" s="16">
        <f t="shared" si="20"/>
        <v>6000</v>
      </c>
      <c r="T48" s="17">
        <f t="shared" si="21"/>
        <v>0</v>
      </c>
      <c r="U48" s="15">
        <f t="shared" si="22"/>
        <v>56.60377358490566</v>
      </c>
      <c r="V48" s="16">
        <f t="shared" si="22"/>
        <v>0</v>
      </c>
      <c r="W48" s="16">
        <f t="shared" si="23"/>
        <v>56.60377358490566</v>
      </c>
      <c r="X48" s="18">
        <f t="shared" si="24"/>
        <v>6000</v>
      </c>
      <c r="Y48" s="19">
        <v>0</v>
      </c>
      <c r="Z48" s="19">
        <f t="shared" si="25"/>
        <v>6000</v>
      </c>
      <c r="AA48" s="20">
        <f t="shared" si="26"/>
        <v>0</v>
      </c>
      <c r="AB48" s="18">
        <f t="shared" si="27"/>
        <v>56.60377358490566</v>
      </c>
      <c r="AC48" s="19">
        <f t="shared" si="27"/>
        <v>0</v>
      </c>
      <c r="AD48" s="19">
        <f t="shared" si="28"/>
        <v>56.60377358490566</v>
      </c>
    </row>
    <row r="49" spans="2:30" x14ac:dyDescent="0.25">
      <c r="C49" s="13" t="s">
        <v>85</v>
      </c>
      <c r="D49" s="13" t="s">
        <v>86</v>
      </c>
      <c r="E49" s="14">
        <v>3500</v>
      </c>
      <c r="F49" s="14">
        <v>3500</v>
      </c>
      <c r="G49" s="14">
        <v>3500</v>
      </c>
      <c r="H49" s="14">
        <v>3500</v>
      </c>
      <c r="I49" s="14">
        <v>3500</v>
      </c>
      <c r="J49" s="14">
        <v>3500</v>
      </c>
      <c r="K49" s="14">
        <v>3500</v>
      </c>
      <c r="L49" s="14">
        <v>3500</v>
      </c>
      <c r="M49" s="14">
        <v>3500</v>
      </c>
      <c r="N49" s="14">
        <v>3500</v>
      </c>
      <c r="O49" s="14">
        <v>3500</v>
      </c>
      <c r="P49" s="14">
        <v>3500</v>
      </c>
      <c r="Q49" s="15">
        <f t="shared" si="19"/>
        <v>42000</v>
      </c>
      <c r="R49" s="16">
        <v>42850</v>
      </c>
      <c r="S49" s="16">
        <f t="shared" si="20"/>
        <v>-850</v>
      </c>
      <c r="T49" s="17">
        <f t="shared" si="21"/>
        <v>-1.9836639439906652E-2</v>
      </c>
      <c r="U49" s="15">
        <f t="shared" si="22"/>
        <v>396.22641509433964</v>
      </c>
      <c r="V49" s="16">
        <f t="shared" si="22"/>
        <v>404.24528301886795</v>
      </c>
      <c r="W49" s="16">
        <f t="shared" si="23"/>
        <v>-8.0188679245283083</v>
      </c>
      <c r="X49" s="18">
        <f t="shared" si="24"/>
        <v>42000</v>
      </c>
      <c r="Y49" s="19">
        <v>42000</v>
      </c>
      <c r="Z49" s="19">
        <f t="shared" si="25"/>
        <v>0</v>
      </c>
      <c r="AA49" s="20">
        <f t="shared" si="26"/>
        <v>0</v>
      </c>
      <c r="AB49" s="18">
        <f t="shared" si="27"/>
        <v>396.22641509433964</v>
      </c>
      <c r="AC49" s="19">
        <f t="shared" si="27"/>
        <v>396.22641509433964</v>
      </c>
      <c r="AD49" s="19">
        <f t="shared" si="28"/>
        <v>0</v>
      </c>
    </row>
    <row r="50" spans="2:30" x14ac:dyDescent="0.25">
      <c r="C50" s="13" t="s">
        <v>87</v>
      </c>
      <c r="D50" s="13" t="s">
        <v>88</v>
      </c>
      <c r="E50" s="14">
        <v>4714</v>
      </c>
      <c r="F50" s="14">
        <v>4339</v>
      </c>
      <c r="G50" s="14">
        <v>4910</v>
      </c>
      <c r="H50" s="14">
        <v>4430</v>
      </c>
      <c r="I50" s="14">
        <v>4731</v>
      </c>
      <c r="J50" s="14">
        <v>4704</v>
      </c>
      <c r="K50" s="14">
        <v>4452</v>
      </c>
      <c r="L50" s="14">
        <v>4684</v>
      </c>
      <c r="M50" s="14">
        <v>4635</v>
      </c>
      <c r="N50" s="14">
        <v>4635</v>
      </c>
      <c r="O50" s="14">
        <v>4635</v>
      </c>
      <c r="P50" s="14">
        <v>4635</v>
      </c>
      <c r="Q50" s="15">
        <f t="shared" si="19"/>
        <v>55504</v>
      </c>
      <c r="R50" s="16">
        <v>53885.14</v>
      </c>
      <c r="S50" s="16">
        <f t="shared" si="20"/>
        <v>1618.8600000000006</v>
      </c>
      <c r="T50" s="17">
        <f t="shared" si="21"/>
        <v>3.0042791018080321E-2</v>
      </c>
      <c r="U50" s="15">
        <f t="shared" si="22"/>
        <v>523.62264150943395</v>
      </c>
      <c r="V50" s="16">
        <f t="shared" si="22"/>
        <v>508.35037735849056</v>
      </c>
      <c r="W50" s="16">
        <f t="shared" si="23"/>
        <v>15.272264150943386</v>
      </c>
      <c r="X50" s="18">
        <f t="shared" si="24"/>
        <v>55504</v>
      </c>
      <c r="Y50" s="19">
        <v>54000</v>
      </c>
      <c r="Z50" s="19">
        <f t="shared" si="25"/>
        <v>1504</v>
      </c>
      <c r="AA50" s="20">
        <f t="shared" si="26"/>
        <v>2.7851851851851853E-2</v>
      </c>
      <c r="AB50" s="18">
        <f t="shared" si="27"/>
        <v>523.62264150943395</v>
      </c>
      <c r="AC50" s="19">
        <f t="shared" si="27"/>
        <v>509.43396226415092</v>
      </c>
      <c r="AD50" s="19">
        <f t="shared" si="28"/>
        <v>14.188679245283026</v>
      </c>
    </row>
    <row r="51" spans="2:30" x14ac:dyDescent="0.25">
      <c r="B51" s="47" t="s">
        <v>89</v>
      </c>
      <c r="C51" s="47"/>
      <c r="D51" s="47"/>
      <c r="E51" s="21">
        <f t="shared" ref="E51:R51" si="29">SUM(E43:E50)</f>
        <v>30714</v>
      </c>
      <c r="F51" s="21">
        <f t="shared" si="29"/>
        <v>30339</v>
      </c>
      <c r="G51" s="21">
        <f t="shared" si="29"/>
        <v>31110</v>
      </c>
      <c r="H51" s="21">
        <f t="shared" si="29"/>
        <v>34130</v>
      </c>
      <c r="I51" s="21">
        <f t="shared" si="29"/>
        <v>36081</v>
      </c>
      <c r="J51" s="21">
        <f t="shared" si="29"/>
        <v>34254</v>
      </c>
      <c r="K51" s="21">
        <f t="shared" si="29"/>
        <v>35802</v>
      </c>
      <c r="L51" s="21">
        <f t="shared" si="29"/>
        <v>33834</v>
      </c>
      <c r="M51" s="21">
        <f t="shared" si="29"/>
        <v>36485</v>
      </c>
      <c r="N51" s="21">
        <f t="shared" si="29"/>
        <v>33785</v>
      </c>
      <c r="O51" s="21">
        <f t="shared" si="29"/>
        <v>33485</v>
      </c>
      <c r="P51" s="21">
        <f t="shared" si="29"/>
        <v>30835</v>
      </c>
      <c r="Q51" s="22">
        <f t="shared" si="29"/>
        <v>400854</v>
      </c>
      <c r="R51" s="23">
        <f t="shared" si="29"/>
        <v>568690.22</v>
      </c>
      <c r="S51" s="23">
        <f t="shared" si="20"/>
        <v>-167836.21999999997</v>
      </c>
      <c r="T51" s="24">
        <f t="shared" si="21"/>
        <v>-0.29512767073785789</v>
      </c>
      <c r="U51" s="22">
        <f>SUM(U43:U50)</f>
        <v>3781.6415094339627</v>
      </c>
      <c r="V51" s="23">
        <f>SUM(V43:V50)</f>
        <v>5365.0020754716988</v>
      </c>
      <c r="W51" s="23">
        <f t="shared" si="23"/>
        <v>-1583.3605660377361</v>
      </c>
      <c r="X51" s="25">
        <f>SUM(X43:X50)</f>
        <v>400854</v>
      </c>
      <c r="Y51" s="26">
        <f>SUM(Y43:Y50)</f>
        <v>534716</v>
      </c>
      <c r="Z51" s="26">
        <f t="shared" si="25"/>
        <v>-133862</v>
      </c>
      <c r="AA51" s="27">
        <f t="shared" si="26"/>
        <v>-0.25034223774863668</v>
      </c>
      <c r="AB51" s="25">
        <f>SUM(AB43:AB50)</f>
        <v>3781.6415094339627</v>
      </c>
      <c r="AC51" s="26">
        <f>SUM(AC43:AC50)</f>
        <v>5044.4905660377353</v>
      </c>
      <c r="AD51" s="26">
        <f t="shared" si="28"/>
        <v>-1262.8490566037726</v>
      </c>
    </row>
    <row r="52" spans="2:30" x14ac:dyDescent="0.25">
      <c r="Q52" s="10"/>
      <c r="R52" s="11"/>
      <c r="S52" s="11"/>
      <c r="T52" s="11"/>
      <c r="U52" s="10"/>
      <c r="V52" s="11"/>
      <c r="W52" s="11"/>
      <c r="X52" s="12"/>
      <c r="Y52" s="1"/>
      <c r="Z52" s="1"/>
      <c r="AA52" s="1"/>
      <c r="AB52" s="12"/>
      <c r="AC52" s="1"/>
      <c r="AD52" s="1"/>
    </row>
    <row r="53" spans="2:30" x14ac:dyDescent="0.25">
      <c r="B53" s="47" t="s">
        <v>90</v>
      </c>
      <c r="C53" s="47"/>
      <c r="D53" s="47"/>
      <c r="Q53" s="10"/>
      <c r="R53" s="11"/>
      <c r="S53" s="11"/>
      <c r="T53" s="11"/>
      <c r="U53" s="10"/>
      <c r="V53" s="11"/>
      <c r="W53" s="11"/>
      <c r="X53" s="12"/>
      <c r="Y53" s="1"/>
      <c r="Z53" s="1"/>
      <c r="AA53" s="1"/>
      <c r="AB53" s="12"/>
      <c r="AC53" s="1"/>
      <c r="AD53" s="1"/>
    </row>
    <row r="54" spans="2:30" x14ac:dyDescent="0.25">
      <c r="C54" s="13" t="s">
        <v>91</v>
      </c>
      <c r="D54" s="13" t="s">
        <v>92</v>
      </c>
      <c r="E54" s="14">
        <v>0</v>
      </c>
      <c r="F54" s="14">
        <v>200</v>
      </c>
      <c r="G54" s="14">
        <v>0</v>
      </c>
      <c r="H54" s="14">
        <v>0</v>
      </c>
      <c r="I54" s="14">
        <v>200</v>
      </c>
      <c r="J54" s="14">
        <v>0</v>
      </c>
      <c r="K54" s="14">
        <v>0</v>
      </c>
      <c r="L54" s="14">
        <v>200</v>
      </c>
      <c r="M54" s="14">
        <v>0</v>
      </c>
      <c r="N54" s="14">
        <v>0</v>
      </c>
      <c r="O54" s="14">
        <v>200</v>
      </c>
      <c r="P54" s="14">
        <v>0</v>
      </c>
      <c r="Q54" s="15">
        <f t="shared" ref="Q54:Q74" si="30">SUM(E54:P54)</f>
        <v>800</v>
      </c>
      <c r="R54" s="16">
        <v>900</v>
      </c>
      <c r="S54" s="16">
        <f t="shared" ref="S54:S75" si="31">Q54-R54</f>
        <v>-100</v>
      </c>
      <c r="T54" s="17">
        <f t="shared" ref="T54:T75" si="32">IF(R54=0,0,(S54/R54))</f>
        <v>-0.1111111111111111</v>
      </c>
      <c r="U54" s="15">
        <f t="shared" ref="U54:U74" si="33">IF(106=0,0,Q54/106)</f>
        <v>7.5471698113207548</v>
      </c>
      <c r="V54" s="16">
        <f t="shared" ref="V54:V74" si="34">IF(106=0,0,R54/106)</f>
        <v>8.4905660377358494</v>
      </c>
      <c r="W54" s="16">
        <f t="shared" ref="W54:W75" si="35">IF(AND(U54=0, V54=0),0,U54-V54)</f>
        <v>-0.94339622641509457</v>
      </c>
      <c r="X54" s="18">
        <f t="shared" ref="X54:X74" si="36">SUM(E54:P54)</f>
        <v>800</v>
      </c>
      <c r="Y54" s="19">
        <v>1680</v>
      </c>
      <c r="Z54" s="19">
        <f t="shared" ref="Z54:Z75" si="37">X54-Y54</f>
        <v>-880</v>
      </c>
      <c r="AA54" s="20">
        <f t="shared" ref="AA54:AA75" si="38">IF(Y54=0,0,(Z54/Y54))</f>
        <v>-0.52380952380952384</v>
      </c>
      <c r="AB54" s="18">
        <f t="shared" ref="AB54:AB74" si="39">IF(106=0,0,X54/106)</f>
        <v>7.5471698113207548</v>
      </c>
      <c r="AC54" s="19">
        <f t="shared" ref="AC54:AC74" si="40">IF(106=0,0,Y54/106)</f>
        <v>15.849056603773585</v>
      </c>
      <c r="AD54" s="19">
        <f t="shared" ref="AD54:AD75" si="41">IF(AND(AB54=0, AC54=0),0,AB54-AC54)</f>
        <v>-8.3018867924528301</v>
      </c>
    </row>
    <row r="55" spans="2:30" x14ac:dyDescent="0.25">
      <c r="C55" s="13" t="s">
        <v>93</v>
      </c>
      <c r="D55" s="13" t="s">
        <v>94</v>
      </c>
      <c r="E55" s="14">
        <v>360</v>
      </c>
      <c r="F55" s="14">
        <v>360</v>
      </c>
      <c r="G55" s="14">
        <v>360</v>
      </c>
      <c r="H55" s="14">
        <v>360</v>
      </c>
      <c r="I55" s="14">
        <v>360</v>
      </c>
      <c r="J55" s="14">
        <v>360</v>
      </c>
      <c r="K55" s="14">
        <v>360</v>
      </c>
      <c r="L55" s="14">
        <v>360</v>
      </c>
      <c r="M55" s="14">
        <v>360</v>
      </c>
      <c r="N55" s="14">
        <v>360</v>
      </c>
      <c r="O55" s="14">
        <v>360</v>
      </c>
      <c r="P55" s="14">
        <v>360</v>
      </c>
      <c r="Q55" s="15">
        <f t="shared" si="30"/>
        <v>4320</v>
      </c>
      <c r="R55" s="16">
        <v>4309.6000000000004</v>
      </c>
      <c r="S55" s="16">
        <f t="shared" si="31"/>
        <v>10.399999999999636</v>
      </c>
      <c r="T55" s="17">
        <f t="shared" si="32"/>
        <v>2.4132170038981891E-3</v>
      </c>
      <c r="U55" s="15">
        <f t="shared" si="33"/>
        <v>40.754716981132077</v>
      </c>
      <c r="V55" s="16">
        <f t="shared" si="34"/>
        <v>40.656603773584912</v>
      </c>
      <c r="W55" s="16">
        <f t="shared" si="35"/>
        <v>9.8113207547164905E-2</v>
      </c>
      <c r="X55" s="18">
        <f t="shared" si="36"/>
        <v>4320</v>
      </c>
      <c r="Y55" s="19">
        <v>3000</v>
      </c>
      <c r="Z55" s="19">
        <f t="shared" si="37"/>
        <v>1320</v>
      </c>
      <c r="AA55" s="20">
        <f t="shared" si="38"/>
        <v>0.44</v>
      </c>
      <c r="AB55" s="18">
        <f t="shared" si="39"/>
        <v>40.754716981132077</v>
      </c>
      <c r="AC55" s="19">
        <f t="shared" si="40"/>
        <v>28.30188679245283</v>
      </c>
      <c r="AD55" s="19">
        <f t="shared" si="41"/>
        <v>12.452830188679247</v>
      </c>
    </row>
    <row r="56" spans="2:30" x14ac:dyDescent="0.25">
      <c r="C56" s="13" t="s">
        <v>95</v>
      </c>
      <c r="D56" s="13" t="s">
        <v>96</v>
      </c>
      <c r="E56" s="14">
        <v>1000</v>
      </c>
      <c r="F56" s="14">
        <v>1000</v>
      </c>
      <c r="G56" s="14">
        <v>1000</v>
      </c>
      <c r="H56" s="14">
        <v>1000</v>
      </c>
      <c r="I56" s="14">
        <v>1000</v>
      </c>
      <c r="J56" s="14">
        <v>1000</v>
      </c>
      <c r="K56" s="14">
        <v>1000</v>
      </c>
      <c r="L56" s="14">
        <v>1000</v>
      </c>
      <c r="M56" s="14">
        <v>1000</v>
      </c>
      <c r="N56" s="14">
        <v>1000</v>
      </c>
      <c r="O56" s="14">
        <v>1000</v>
      </c>
      <c r="P56" s="14">
        <v>1000</v>
      </c>
      <c r="Q56" s="15">
        <f t="shared" si="30"/>
        <v>12000</v>
      </c>
      <c r="R56" s="16">
        <v>10691.7</v>
      </c>
      <c r="S56" s="16">
        <f t="shared" si="31"/>
        <v>1308.2999999999993</v>
      </c>
      <c r="T56" s="17">
        <f t="shared" si="32"/>
        <v>0.12236594741715529</v>
      </c>
      <c r="U56" s="15">
        <f t="shared" si="33"/>
        <v>113.20754716981132</v>
      </c>
      <c r="V56" s="16">
        <f t="shared" si="34"/>
        <v>100.86509433962264</v>
      </c>
      <c r="W56" s="16">
        <f t="shared" si="35"/>
        <v>12.342452830188677</v>
      </c>
      <c r="X56" s="18">
        <f t="shared" si="36"/>
        <v>12000</v>
      </c>
      <c r="Y56" s="19">
        <v>9480</v>
      </c>
      <c r="Z56" s="19">
        <f t="shared" si="37"/>
        <v>2520</v>
      </c>
      <c r="AA56" s="20">
        <f t="shared" si="38"/>
        <v>0.26582278481012656</v>
      </c>
      <c r="AB56" s="18">
        <f t="shared" si="39"/>
        <v>113.20754716981132</v>
      </c>
      <c r="AC56" s="19">
        <f t="shared" si="40"/>
        <v>89.433962264150949</v>
      </c>
      <c r="AD56" s="19">
        <f t="shared" si="41"/>
        <v>23.773584905660371</v>
      </c>
    </row>
    <row r="57" spans="2:30" x14ac:dyDescent="0.25">
      <c r="C57" s="13" t="s">
        <v>97</v>
      </c>
      <c r="D57" s="13" t="s">
        <v>98</v>
      </c>
      <c r="E57" s="14">
        <v>150</v>
      </c>
      <c r="F57" s="14">
        <v>150</v>
      </c>
      <c r="G57" s="14">
        <v>150</v>
      </c>
      <c r="H57" s="14">
        <v>150</v>
      </c>
      <c r="I57" s="14">
        <v>150</v>
      </c>
      <c r="J57" s="14">
        <v>150</v>
      </c>
      <c r="K57" s="14">
        <v>150</v>
      </c>
      <c r="L57" s="14">
        <v>150</v>
      </c>
      <c r="M57" s="14">
        <v>150</v>
      </c>
      <c r="N57" s="14">
        <v>150</v>
      </c>
      <c r="O57" s="14">
        <v>150</v>
      </c>
      <c r="P57" s="14">
        <v>150</v>
      </c>
      <c r="Q57" s="15">
        <f t="shared" si="30"/>
        <v>1800</v>
      </c>
      <c r="R57" s="16">
        <v>1317.89</v>
      </c>
      <c r="S57" s="16">
        <f t="shared" si="31"/>
        <v>482.1099999999999</v>
      </c>
      <c r="T57" s="17">
        <f t="shared" si="32"/>
        <v>0.36581960558164933</v>
      </c>
      <c r="U57" s="15">
        <f t="shared" si="33"/>
        <v>16.981132075471699</v>
      </c>
      <c r="V57" s="16">
        <f t="shared" si="34"/>
        <v>12.432924528301887</v>
      </c>
      <c r="W57" s="16">
        <f t="shared" si="35"/>
        <v>4.5482075471698113</v>
      </c>
      <c r="X57" s="18">
        <f t="shared" si="36"/>
        <v>1800</v>
      </c>
      <c r="Y57" s="19">
        <v>3060</v>
      </c>
      <c r="Z57" s="19">
        <f t="shared" si="37"/>
        <v>-1260</v>
      </c>
      <c r="AA57" s="20">
        <f t="shared" si="38"/>
        <v>-0.41176470588235292</v>
      </c>
      <c r="AB57" s="18">
        <f t="shared" si="39"/>
        <v>16.981132075471699</v>
      </c>
      <c r="AC57" s="19">
        <f t="shared" si="40"/>
        <v>28.867924528301888</v>
      </c>
      <c r="AD57" s="19">
        <f t="shared" si="41"/>
        <v>-11.886792452830189</v>
      </c>
    </row>
    <row r="58" spans="2:30" x14ac:dyDescent="0.25">
      <c r="C58" s="13" t="s">
        <v>99</v>
      </c>
      <c r="D58" s="13" t="s">
        <v>100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5">
        <f t="shared" si="30"/>
        <v>0</v>
      </c>
      <c r="R58" s="16">
        <v>328.73</v>
      </c>
      <c r="S58" s="16">
        <f t="shared" si="31"/>
        <v>-328.73</v>
      </c>
      <c r="T58" s="17">
        <f t="shared" si="32"/>
        <v>-1</v>
      </c>
      <c r="U58" s="15">
        <f t="shared" si="33"/>
        <v>0</v>
      </c>
      <c r="V58" s="16">
        <f t="shared" si="34"/>
        <v>3.1012264150943398</v>
      </c>
      <c r="W58" s="16">
        <f t="shared" si="35"/>
        <v>-3.1012264150943398</v>
      </c>
      <c r="X58" s="18">
        <f t="shared" si="36"/>
        <v>0</v>
      </c>
      <c r="Y58" s="19">
        <v>0</v>
      </c>
      <c r="Z58" s="19">
        <f t="shared" si="37"/>
        <v>0</v>
      </c>
      <c r="AA58" s="20">
        <f t="shared" si="38"/>
        <v>0</v>
      </c>
      <c r="AB58" s="18">
        <f t="shared" si="39"/>
        <v>0</v>
      </c>
      <c r="AC58" s="19">
        <f t="shared" si="40"/>
        <v>0</v>
      </c>
      <c r="AD58" s="19">
        <f t="shared" si="41"/>
        <v>0</v>
      </c>
    </row>
    <row r="59" spans="2:30" x14ac:dyDescent="0.25">
      <c r="C59" s="13" t="s">
        <v>101</v>
      </c>
      <c r="D59" s="13" t="s">
        <v>102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5">
        <f t="shared" si="30"/>
        <v>0</v>
      </c>
      <c r="R59" s="16">
        <v>377.17</v>
      </c>
      <c r="S59" s="16">
        <f t="shared" si="31"/>
        <v>-377.17</v>
      </c>
      <c r="T59" s="17">
        <f t="shared" si="32"/>
        <v>-1</v>
      </c>
      <c r="U59" s="15">
        <f t="shared" si="33"/>
        <v>0</v>
      </c>
      <c r="V59" s="16">
        <f t="shared" si="34"/>
        <v>3.5582075471698116</v>
      </c>
      <c r="W59" s="16">
        <f t="shared" si="35"/>
        <v>-3.5582075471698116</v>
      </c>
      <c r="X59" s="18">
        <f t="shared" si="36"/>
        <v>0</v>
      </c>
      <c r="Y59" s="19">
        <v>1020</v>
      </c>
      <c r="Z59" s="19">
        <f t="shared" si="37"/>
        <v>-1020</v>
      </c>
      <c r="AA59" s="20">
        <f t="shared" si="38"/>
        <v>-1</v>
      </c>
      <c r="AB59" s="18">
        <f t="shared" si="39"/>
        <v>0</v>
      </c>
      <c r="AC59" s="19">
        <f t="shared" si="40"/>
        <v>9.6226415094339615</v>
      </c>
      <c r="AD59" s="19">
        <f t="shared" si="41"/>
        <v>-9.6226415094339615</v>
      </c>
    </row>
    <row r="60" spans="2:30" x14ac:dyDescent="0.25">
      <c r="C60" s="13" t="s">
        <v>103</v>
      </c>
      <c r="D60" s="13" t="s">
        <v>104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5">
        <f t="shared" si="30"/>
        <v>0</v>
      </c>
      <c r="R60" s="16">
        <v>200</v>
      </c>
      <c r="S60" s="16">
        <f t="shared" si="31"/>
        <v>-200</v>
      </c>
      <c r="T60" s="17">
        <f t="shared" si="32"/>
        <v>-1</v>
      </c>
      <c r="U60" s="15">
        <f t="shared" si="33"/>
        <v>0</v>
      </c>
      <c r="V60" s="16">
        <f t="shared" si="34"/>
        <v>1.8867924528301887</v>
      </c>
      <c r="W60" s="16">
        <f t="shared" si="35"/>
        <v>-1.8867924528301887</v>
      </c>
      <c r="X60" s="18">
        <f t="shared" si="36"/>
        <v>0</v>
      </c>
      <c r="Y60" s="19">
        <v>600</v>
      </c>
      <c r="Z60" s="19">
        <f t="shared" si="37"/>
        <v>-600</v>
      </c>
      <c r="AA60" s="20">
        <f t="shared" si="38"/>
        <v>-1</v>
      </c>
      <c r="AB60" s="18">
        <f t="shared" si="39"/>
        <v>0</v>
      </c>
      <c r="AC60" s="19">
        <f t="shared" si="40"/>
        <v>5.6603773584905657</v>
      </c>
      <c r="AD60" s="19">
        <f t="shared" si="41"/>
        <v>-5.6603773584905657</v>
      </c>
    </row>
    <row r="61" spans="2:30" x14ac:dyDescent="0.25">
      <c r="C61" s="13" t="s">
        <v>105</v>
      </c>
      <c r="D61" s="13" t="s">
        <v>106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5">
        <f t="shared" si="30"/>
        <v>0</v>
      </c>
      <c r="R61" s="16">
        <v>800</v>
      </c>
      <c r="S61" s="16">
        <f t="shared" si="31"/>
        <v>-800</v>
      </c>
      <c r="T61" s="17">
        <f t="shared" si="32"/>
        <v>-1</v>
      </c>
      <c r="U61" s="15">
        <f t="shared" si="33"/>
        <v>0</v>
      </c>
      <c r="V61" s="16">
        <f t="shared" si="34"/>
        <v>7.5471698113207548</v>
      </c>
      <c r="W61" s="16">
        <f t="shared" si="35"/>
        <v>-7.5471698113207548</v>
      </c>
      <c r="X61" s="18">
        <f t="shared" si="36"/>
        <v>0</v>
      </c>
      <c r="Y61" s="19">
        <v>2400</v>
      </c>
      <c r="Z61" s="19">
        <f t="shared" si="37"/>
        <v>-2400</v>
      </c>
      <c r="AA61" s="20">
        <f t="shared" si="38"/>
        <v>-1</v>
      </c>
      <c r="AB61" s="18">
        <f t="shared" si="39"/>
        <v>0</v>
      </c>
      <c r="AC61" s="19">
        <f t="shared" si="40"/>
        <v>22.641509433962263</v>
      </c>
      <c r="AD61" s="19">
        <f t="shared" si="41"/>
        <v>-22.641509433962263</v>
      </c>
    </row>
    <row r="62" spans="2:30" x14ac:dyDescent="0.25">
      <c r="C62" s="13" t="s">
        <v>107</v>
      </c>
      <c r="D62" s="13" t="s">
        <v>108</v>
      </c>
      <c r="E62" s="14">
        <v>0</v>
      </c>
      <c r="F62" s="14">
        <v>0</v>
      </c>
      <c r="G62" s="14">
        <v>0</v>
      </c>
      <c r="H62" s="14">
        <v>0</v>
      </c>
      <c r="I62" s="14">
        <v>300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300</v>
      </c>
      <c r="P62" s="14">
        <v>0</v>
      </c>
      <c r="Q62" s="15">
        <f t="shared" si="30"/>
        <v>600</v>
      </c>
      <c r="R62" s="16">
        <v>229</v>
      </c>
      <c r="S62" s="16">
        <f t="shared" si="31"/>
        <v>371</v>
      </c>
      <c r="T62" s="17">
        <f t="shared" si="32"/>
        <v>1.6200873362445414</v>
      </c>
      <c r="U62" s="15">
        <f t="shared" si="33"/>
        <v>5.6603773584905657</v>
      </c>
      <c r="V62" s="16">
        <f t="shared" si="34"/>
        <v>2.1603773584905661</v>
      </c>
      <c r="W62" s="16">
        <f t="shared" si="35"/>
        <v>3.4999999999999996</v>
      </c>
      <c r="X62" s="18">
        <f t="shared" si="36"/>
        <v>600</v>
      </c>
      <c r="Y62" s="19">
        <v>420</v>
      </c>
      <c r="Z62" s="19">
        <f t="shared" si="37"/>
        <v>180</v>
      </c>
      <c r="AA62" s="20">
        <f t="shared" si="38"/>
        <v>0.42857142857142855</v>
      </c>
      <c r="AB62" s="18">
        <f t="shared" si="39"/>
        <v>5.6603773584905657</v>
      </c>
      <c r="AC62" s="19">
        <f t="shared" si="40"/>
        <v>3.9622641509433962</v>
      </c>
      <c r="AD62" s="19">
        <f t="shared" si="41"/>
        <v>1.6981132075471694</v>
      </c>
    </row>
    <row r="63" spans="2:30" x14ac:dyDescent="0.25">
      <c r="C63" s="13" t="s">
        <v>109</v>
      </c>
      <c r="D63" s="13" t="s">
        <v>110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5">
        <f t="shared" si="30"/>
        <v>0</v>
      </c>
      <c r="R63" s="16">
        <v>1529.76</v>
      </c>
      <c r="S63" s="16">
        <f t="shared" si="31"/>
        <v>-1529.76</v>
      </c>
      <c r="T63" s="17">
        <f t="shared" si="32"/>
        <v>-1</v>
      </c>
      <c r="U63" s="15">
        <f t="shared" si="33"/>
        <v>0</v>
      </c>
      <c r="V63" s="16">
        <f t="shared" si="34"/>
        <v>14.431698113207547</v>
      </c>
      <c r="W63" s="16">
        <f t="shared" si="35"/>
        <v>-14.431698113207547</v>
      </c>
      <c r="X63" s="18">
        <f t="shared" si="36"/>
        <v>0</v>
      </c>
      <c r="Y63" s="19">
        <v>0</v>
      </c>
      <c r="Z63" s="19">
        <f t="shared" si="37"/>
        <v>0</v>
      </c>
      <c r="AA63" s="20">
        <f t="shared" si="38"/>
        <v>0</v>
      </c>
      <c r="AB63" s="18">
        <f t="shared" si="39"/>
        <v>0</v>
      </c>
      <c r="AC63" s="19">
        <f t="shared" si="40"/>
        <v>0</v>
      </c>
      <c r="AD63" s="19">
        <f t="shared" si="41"/>
        <v>0</v>
      </c>
    </row>
    <row r="64" spans="2:30" x14ac:dyDescent="0.25">
      <c r="C64" s="13" t="s">
        <v>111</v>
      </c>
      <c r="D64" s="13" t="s">
        <v>112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5">
        <f t="shared" si="30"/>
        <v>0</v>
      </c>
      <c r="R64" s="16">
        <v>1808.32</v>
      </c>
      <c r="S64" s="16">
        <f t="shared" si="31"/>
        <v>-1808.32</v>
      </c>
      <c r="T64" s="17">
        <f t="shared" si="32"/>
        <v>-1</v>
      </c>
      <c r="U64" s="15">
        <f t="shared" si="33"/>
        <v>0</v>
      </c>
      <c r="V64" s="16">
        <f t="shared" si="34"/>
        <v>17.059622641509435</v>
      </c>
      <c r="W64" s="16">
        <f t="shared" si="35"/>
        <v>-17.059622641509435</v>
      </c>
      <c r="X64" s="18">
        <f t="shared" si="36"/>
        <v>0</v>
      </c>
      <c r="Y64" s="19">
        <v>0</v>
      </c>
      <c r="Z64" s="19">
        <f t="shared" si="37"/>
        <v>0</v>
      </c>
      <c r="AA64" s="20">
        <f t="shared" si="38"/>
        <v>0</v>
      </c>
      <c r="AB64" s="18">
        <f t="shared" si="39"/>
        <v>0</v>
      </c>
      <c r="AC64" s="19">
        <f t="shared" si="40"/>
        <v>0</v>
      </c>
      <c r="AD64" s="19">
        <f t="shared" si="41"/>
        <v>0</v>
      </c>
    </row>
    <row r="65" spans="2:30" x14ac:dyDescent="0.25">
      <c r="C65" s="13" t="s">
        <v>113</v>
      </c>
      <c r="D65" s="13" t="s">
        <v>114</v>
      </c>
      <c r="E65" s="14">
        <v>100</v>
      </c>
      <c r="F65" s="14">
        <v>100</v>
      </c>
      <c r="G65" s="14">
        <v>100</v>
      </c>
      <c r="H65" s="14">
        <v>100</v>
      </c>
      <c r="I65" s="14">
        <v>100</v>
      </c>
      <c r="J65" s="14">
        <v>100</v>
      </c>
      <c r="K65" s="14">
        <v>100</v>
      </c>
      <c r="L65" s="14">
        <v>100</v>
      </c>
      <c r="M65" s="14">
        <v>100</v>
      </c>
      <c r="N65" s="14">
        <v>100</v>
      </c>
      <c r="O65" s="14">
        <v>100</v>
      </c>
      <c r="P65" s="14">
        <v>100</v>
      </c>
      <c r="Q65" s="15">
        <f t="shared" si="30"/>
        <v>1200</v>
      </c>
      <c r="R65" s="16">
        <v>1099.95</v>
      </c>
      <c r="S65" s="16">
        <f t="shared" si="31"/>
        <v>100.04999999999995</v>
      </c>
      <c r="T65" s="17">
        <f t="shared" si="32"/>
        <v>9.0958679939997233E-2</v>
      </c>
      <c r="U65" s="15">
        <f t="shared" si="33"/>
        <v>11.320754716981131</v>
      </c>
      <c r="V65" s="16">
        <f t="shared" si="34"/>
        <v>10.376886792452831</v>
      </c>
      <c r="W65" s="16">
        <f t="shared" si="35"/>
        <v>0.94386792452830015</v>
      </c>
      <c r="X65" s="18">
        <f t="shared" si="36"/>
        <v>1200</v>
      </c>
      <c r="Y65" s="19">
        <v>900</v>
      </c>
      <c r="Z65" s="19">
        <f t="shared" si="37"/>
        <v>300</v>
      </c>
      <c r="AA65" s="20">
        <f t="shared" si="38"/>
        <v>0.33333333333333331</v>
      </c>
      <c r="AB65" s="18">
        <f t="shared" si="39"/>
        <v>11.320754716981131</v>
      </c>
      <c r="AC65" s="19">
        <f t="shared" si="40"/>
        <v>8.4905660377358494</v>
      </c>
      <c r="AD65" s="19">
        <f t="shared" si="41"/>
        <v>2.8301886792452819</v>
      </c>
    </row>
    <row r="66" spans="2:30" x14ac:dyDescent="0.25">
      <c r="C66" s="13" t="s">
        <v>115</v>
      </c>
      <c r="D66" s="13" t="s">
        <v>116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5">
        <f t="shared" si="30"/>
        <v>0</v>
      </c>
      <c r="R66" s="16">
        <v>30.08</v>
      </c>
      <c r="S66" s="16">
        <f t="shared" si="31"/>
        <v>-30.08</v>
      </c>
      <c r="T66" s="17">
        <f t="shared" si="32"/>
        <v>-1</v>
      </c>
      <c r="U66" s="15">
        <f t="shared" si="33"/>
        <v>0</v>
      </c>
      <c r="V66" s="16">
        <f t="shared" si="34"/>
        <v>0.28377358490566035</v>
      </c>
      <c r="W66" s="16">
        <f t="shared" si="35"/>
        <v>-0.28377358490566035</v>
      </c>
      <c r="X66" s="18">
        <f t="shared" si="36"/>
        <v>0</v>
      </c>
      <c r="Y66" s="19">
        <v>0</v>
      </c>
      <c r="Z66" s="19">
        <f t="shared" si="37"/>
        <v>0</v>
      </c>
      <c r="AA66" s="20">
        <f t="shared" si="38"/>
        <v>0</v>
      </c>
      <c r="AB66" s="18">
        <f t="shared" si="39"/>
        <v>0</v>
      </c>
      <c r="AC66" s="19">
        <f t="shared" si="40"/>
        <v>0</v>
      </c>
      <c r="AD66" s="19">
        <f t="shared" si="41"/>
        <v>0</v>
      </c>
    </row>
    <row r="67" spans="2:30" x14ac:dyDescent="0.25">
      <c r="C67" s="13" t="s">
        <v>117</v>
      </c>
      <c r="D67" s="13" t="s">
        <v>118</v>
      </c>
      <c r="E67" s="14">
        <v>1270</v>
      </c>
      <c r="F67" s="14">
        <v>1270</v>
      </c>
      <c r="G67" s="14">
        <v>1270</v>
      </c>
      <c r="H67" s="14">
        <v>1270</v>
      </c>
      <c r="I67" s="14">
        <v>1270</v>
      </c>
      <c r="J67" s="14">
        <v>1270</v>
      </c>
      <c r="K67" s="14">
        <v>1270</v>
      </c>
      <c r="L67" s="14">
        <v>1270</v>
      </c>
      <c r="M67" s="14">
        <v>1270</v>
      </c>
      <c r="N67" s="14">
        <v>1270</v>
      </c>
      <c r="O67" s="14">
        <v>1270</v>
      </c>
      <c r="P67" s="14">
        <v>1270</v>
      </c>
      <c r="Q67" s="15">
        <f t="shared" si="30"/>
        <v>15240</v>
      </c>
      <c r="R67" s="16">
        <v>15247.06</v>
      </c>
      <c r="S67" s="16">
        <f t="shared" si="31"/>
        <v>-7.0599999999994907</v>
      </c>
      <c r="T67" s="17">
        <f t="shared" si="32"/>
        <v>-4.6304008772835492E-4</v>
      </c>
      <c r="U67" s="15">
        <f t="shared" si="33"/>
        <v>143.77358490566039</v>
      </c>
      <c r="V67" s="16">
        <f t="shared" si="34"/>
        <v>143.84018867924527</v>
      </c>
      <c r="W67" s="16">
        <f t="shared" si="35"/>
        <v>-6.6603773584887449E-2</v>
      </c>
      <c r="X67" s="18">
        <f t="shared" si="36"/>
        <v>15240</v>
      </c>
      <c r="Y67" s="19">
        <v>19200</v>
      </c>
      <c r="Z67" s="19">
        <f t="shared" si="37"/>
        <v>-3960</v>
      </c>
      <c r="AA67" s="20">
        <f t="shared" si="38"/>
        <v>-0.20624999999999999</v>
      </c>
      <c r="AB67" s="18">
        <f t="shared" si="39"/>
        <v>143.77358490566039</v>
      </c>
      <c r="AC67" s="19">
        <f t="shared" si="40"/>
        <v>181.1320754716981</v>
      </c>
      <c r="AD67" s="19">
        <f t="shared" si="41"/>
        <v>-37.358490566037716</v>
      </c>
    </row>
    <row r="68" spans="2:30" x14ac:dyDescent="0.25">
      <c r="C68" s="13" t="s">
        <v>119</v>
      </c>
      <c r="D68" s="13" t="s">
        <v>120</v>
      </c>
      <c r="E68" s="14">
        <v>300</v>
      </c>
      <c r="F68" s="14">
        <v>300</v>
      </c>
      <c r="G68" s="14">
        <v>300</v>
      </c>
      <c r="H68" s="14">
        <v>300</v>
      </c>
      <c r="I68" s="14">
        <v>300</v>
      </c>
      <c r="J68" s="14">
        <v>300</v>
      </c>
      <c r="K68" s="14">
        <v>300</v>
      </c>
      <c r="L68" s="14">
        <v>300</v>
      </c>
      <c r="M68" s="14">
        <v>300</v>
      </c>
      <c r="N68" s="14">
        <v>300</v>
      </c>
      <c r="O68" s="14">
        <v>300</v>
      </c>
      <c r="P68" s="14">
        <v>300</v>
      </c>
      <c r="Q68" s="15">
        <f t="shared" si="30"/>
        <v>3600</v>
      </c>
      <c r="R68" s="16">
        <v>2687.9</v>
      </c>
      <c r="S68" s="16">
        <f t="shared" si="31"/>
        <v>912.09999999999991</v>
      </c>
      <c r="T68" s="17">
        <f t="shared" si="32"/>
        <v>0.33933554075672456</v>
      </c>
      <c r="U68" s="15">
        <f t="shared" si="33"/>
        <v>33.962264150943398</v>
      </c>
      <c r="V68" s="16">
        <f t="shared" si="34"/>
        <v>25.357547169811323</v>
      </c>
      <c r="W68" s="16">
        <f t="shared" si="35"/>
        <v>8.6047169811320749</v>
      </c>
      <c r="X68" s="18">
        <f t="shared" si="36"/>
        <v>3600</v>
      </c>
      <c r="Y68" s="19">
        <v>0</v>
      </c>
      <c r="Z68" s="19">
        <f t="shared" si="37"/>
        <v>3600</v>
      </c>
      <c r="AA68" s="20">
        <f t="shared" si="38"/>
        <v>0</v>
      </c>
      <c r="AB68" s="18">
        <f t="shared" si="39"/>
        <v>33.962264150943398</v>
      </c>
      <c r="AC68" s="19">
        <f t="shared" si="40"/>
        <v>0</v>
      </c>
      <c r="AD68" s="19">
        <f t="shared" si="41"/>
        <v>33.962264150943398</v>
      </c>
    </row>
    <row r="69" spans="2:30" x14ac:dyDescent="0.25">
      <c r="C69" s="13" t="s">
        <v>121</v>
      </c>
      <c r="D69" s="13" t="s">
        <v>122</v>
      </c>
      <c r="E69" s="14">
        <v>900</v>
      </c>
      <c r="F69" s="14">
        <v>900</v>
      </c>
      <c r="G69" s="14">
        <v>900</v>
      </c>
      <c r="H69" s="14">
        <v>900</v>
      </c>
      <c r="I69" s="14">
        <v>900</v>
      </c>
      <c r="J69" s="14">
        <v>900</v>
      </c>
      <c r="K69" s="14">
        <v>900</v>
      </c>
      <c r="L69" s="14">
        <v>900</v>
      </c>
      <c r="M69" s="14">
        <v>900</v>
      </c>
      <c r="N69" s="14">
        <v>900</v>
      </c>
      <c r="O69" s="14">
        <v>900</v>
      </c>
      <c r="P69" s="14">
        <v>900</v>
      </c>
      <c r="Q69" s="15">
        <f t="shared" si="30"/>
        <v>10800</v>
      </c>
      <c r="R69" s="16">
        <v>9011.25</v>
      </c>
      <c r="S69" s="16">
        <f t="shared" si="31"/>
        <v>1788.75</v>
      </c>
      <c r="T69" s="17">
        <f t="shared" si="32"/>
        <v>0.19850187265917604</v>
      </c>
      <c r="U69" s="15">
        <f t="shared" si="33"/>
        <v>101.88679245283019</v>
      </c>
      <c r="V69" s="16">
        <f t="shared" si="34"/>
        <v>85.011792452830193</v>
      </c>
      <c r="W69" s="16">
        <f t="shared" si="35"/>
        <v>16.875</v>
      </c>
      <c r="X69" s="18">
        <f t="shared" si="36"/>
        <v>10800</v>
      </c>
      <c r="Y69" s="19">
        <v>6600</v>
      </c>
      <c r="Z69" s="19">
        <f t="shared" si="37"/>
        <v>4200</v>
      </c>
      <c r="AA69" s="20">
        <f t="shared" si="38"/>
        <v>0.63636363636363635</v>
      </c>
      <c r="AB69" s="18">
        <f t="shared" si="39"/>
        <v>101.88679245283019</v>
      </c>
      <c r="AC69" s="19">
        <f t="shared" si="40"/>
        <v>62.264150943396224</v>
      </c>
      <c r="AD69" s="19">
        <f t="shared" si="41"/>
        <v>39.622641509433969</v>
      </c>
    </row>
    <row r="70" spans="2:30" x14ac:dyDescent="0.25">
      <c r="C70" s="13" t="s">
        <v>123</v>
      </c>
      <c r="D70" s="13" t="s">
        <v>124</v>
      </c>
      <c r="E70" s="14">
        <v>600</v>
      </c>
      <c r="F70" s="14">
        <v>600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600</v>
      </c>
      <c r="P70" s="14">
        <v>600</v>
      </c>
      <c r="Q70" s="15">
        <f t="shared" si="30"/>
        <v>2400</v>
      </c>
      <c r="R70" s="16">
        <v>2578.84</v>
      </c>
      <c r="S70" s="16">
        <f t="shared" si="31"/>
        <v>-178.84000000000015</v>
      </c>
      <c r="T70" s="17">
        <f t="shared" si="32"/>
        <v>-6.9349009632237807E-2</v>
      </c>
      <c r="U70" s="15">
        <f t="shared" si="33"/>
        <v>22.641509433962263</v>
      </c>
      <c r="V70" s="16">
        <f t="shared" si="34"/>
        <v>24.32867924528302</v>
      </c>
      <c r="W70" s="16">
        <f t="shared" si="35"/>
        <v>-1.6871698113207572</v>
      </c>
      <c r="X70" s="18">
        <f t="shared" si="36"/>
        <v>2400</v>
      </c>
      <c r="Y70" s="19">
        <v>2500</v>
      </c>
      <c r="Z70" s="19">
        <f t="shared" si="37"/>
        <v>-100</v>
      </c>
      <c r="AA70" s="20">
        <f t="shared" si="38"/>
        <v>-0.04</v>
      </c>
      <c r="AB70" s="18">
        <f t="shared" si="39"/>
        <v>22.641509433962263</v>
      </c>
      <c r="AC70" s="19">
        <f t="shared" si="40"/>
        <v>23.584905660377359</v>
      </c>
      <c r="AD70" s="19">
        <f t="shared" si="41"/>
        <v>-0.94339622641509635</v>
      </c>
    </row>
    <row r="71" spans="2:30" x14ac:dyDescent="0.25">
      <c r="C71" s="13" t="s">
        <v>125</v>
      </c>
      <c r="D71" s="13" t="s">
        <v>126</v>
      </c>
      <c r="E71" s="14">
        <v>3300</v>
      </c>
      <c r="F71" s="14">
        <v>3300</v>
      </c>
      <c r="G71" s="14">
        <v>3300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3300</v>
      </c>
      <c r="P71" s="14">
        <v>3300</v>
      </c>
      <c r="Q71" s="15">
        <f t="shared" si="30"/>
        <v>16500</v>
      </c>
      <c r="R71" s="16">
        <v>10464</v>
      </c>
      <c r="S71" s="16">
        <f t="shared" si="31"/>
        <v>6036</v>
      </c>
      <c r="T71" s="17">
        <f t="shared" si="32"/>
        <v>0.57683486238532111</v>
      </c>
      <c r="U71" s="15">
        <f t="shared" si="33"/>
        <v>155.66037735849056</v>
      </c>
      <c r="V71" s="16">
        <f t="shared" si="34"/>
        <v>98.716981132075475</v>
      </c>
      <c r="W71" s="16">
        <f t="shared" si="35"/>
        <v>56.943396226415089</v>
      </c>
      <c r="X71" s="18">
        <f t="shared" si="36"/>
        <v>16500</v>
      </c>
      <c r="Y71" s="19">
        <v>17600</v>
      </c>
      <c r="Z71" s="19">
        <f t="shared" si="37"/>
        <v>-1100</v>
      </c>
      <c r="AA71" s="20">
        <f t="shared" si="38"/>
        <v>-6.25E-2</v>
      </c>
      <c r="AB71" s="18">
        <f t="shared" si="39"/>
        <v>155.66037735849056</v>
      </c>
      <c r="AC71" s="19">
        <f t="shared" si="40"/>
        <v>166.03773584905662</v>
      </c>
      <c r="AD71" s="19">
        <f t="shared" si="41"/>
        <v>-10.377358490566053</v>
      </c>
    </row>
    <row r="72" spans="2:30" x14ac:dyDescent="0.25">
      <c r="C72" s="13" t="s">
        <v>127</v>
      </c>
      <c r="D72" s="13" t="s">
        <v>128</v>
      </c>
      <c r="E72" s="14">
        <v>165</v>
      </c>
      <c r="F72" s="14">
        <v>165</v>
      </c>
      <c r="G72" s="14">
        <v>165</v>
      </c>
      <c r="H72" s="14">
        <v>165</v>
      </c>
      <c r="I72" s="14">
        <v>165</v>
      </c>
      <c r="J72" s="14">
        <v>165</v>
      </c>
      <c r="K72" s="14">
        <v>165</v>
      </c>
      <c r="L72" s="14">
        <v>165</v>
      </c>
      <c r="M72" s="14">
        <v>165</v>
      </c>
      <c r="N72" s="14">
        <v>165</v>
      </c>
      <c r="O72" s="14">
        <v>165</v>
      </c>
      <c r="P72" s="14">
        <v>165</v>
      </c>
      <c r="Q72" s="15">
        <f t="shared" si="30"/>
        <v>1980</v>
      </c>
      <c r="R72" s="16">
        <v>1982.99</v>
      </c>
      <c r="S72" s="16">
        <f t="shared" si="31"/>
        <v>-2.9900000000000091</v>
      </c>
      <c r="T72" s="17">
        <f t="shared" si="32"/>
        <v>-1.507824043489886E-3</v>
      </c>
      <c r="U72" s="15">
        <f t="shared" si="33"/>
        <v>18.679245283018869</v>
      </c>
      <c r="V72" s="16">
        <f t="shared" si="34"/>
        <v>18.707452830188679</v>
      </c>
      <c r="W72" s="16">
        <f t="shared" si="35"/>
        <v>-2.8207547169809999E-2</v>
      </c>
      <c r="X72" s="18">
        <f t="shared" si="36"/>
        <v>1980</v>
      </c>
      <c r="Y72" s="19">
        <v>3300</v>
      </c>
      <c r="Z72" s="19">
        <f t="shared" si="37"/>
        <v>-1320</v>
      </c>
      <c r="AA72" s="20">
        <f t="shared" si="38"/>
        <v>-0.4</v>
      </c>
      <c r="AB72" s="18">
        <f t="shared" si="39"/>
        <v>18.679245283018869</v>
      </c>
      <c r="AC72" s="19">
        <f t="shared" si="40"/>
        <v>31.132075471698112</v>
      </c>
      <c r="AD72" s="19">
        <f t="shared" si="41"/>
        <v>-12.452830188679243</v>
      </c>
    </row>
    <row r="73" spans="2:30" x14ac:dyDescent="0.25">
      <c r="C73" s="13" t="s">
        <v>129</v>
      </c>
      <c r="D73" s="13" t="s">
        <v>130</v>
      </c>
      <c r="E73" s="14">
        <v>283</v>
      </c>
      <c r="F73" s="14">
        <v>283</v>
      </c>
      <c r="G73" s="14">
        <v>283</v>
      </c>
      <c r="H73" s="14">
        <v>283</v>
      </c>
      <c r="I73" s="14">
        <v>283</v>
      </c>
      <c r="J73" s="14">
        <v>283</v>
      </c>
      <c r="K73" s="14">
        <v>283</v>
      </c>
      <c r="L73" s="14">
        <v>283</v>
      </c>
      <c r="M73" s="14">
        <v>283</v>
      </c>
      <c r="N73" s="14">
        <v>283</v>
      </c>
      <c r="O73" s="14">
        <v>283</v>
      </c>
      <c r="P73" s="14">
        <v>283</v>
      </c>
      <c r="Q73" s="15">
        <f t="shared" si="30"/>
        <v>3396</v>
      </c>
      <c r="R73" s="16">
        <v>3401</v>
      </c>
      <c r="S73" s="16">
        <f t="shared" si="31"/>
        <v>-5</v>
      </c>
      <c r="T73" s="17">
        <f t="shared" si="32"/>
        <v>-1.4701558365186711E-3</v>
      </c>
      <c r="U73" s="15">
        <f t="shared" si="33"/>
        <v>32.037735849056602</v>
      </c>
      <c r="V73" s="16">
        <f t="shared" si="34"/>
        <v>32.084905660377359</v>
      </c>
      <c r="W73" s="16">
        <f t="shared" si="35"/>
        <v>-4.7169811320756594E-2</v>
      </c>
      <c r="X73" s="18">
        <f t="shared" si="36"/>
        <v>3396</v>
      </c>
      <c r="Y73" s="19">
        <v>9168</v>
      </c>
      <c r="Z73" s="19">
        <f t="shared" si="37"/>
        <v>-5772</v>
      </c>
      <c r="AA73" s="20">
        <f t="shared" si="38"/>
        <v>-0.62958115183246077</v>
      </c>
      <c r="AB73" s="18">
        <f t="shared" si="39"/>
        <v>32.037735849056602</v>
      </c>
      <c r="AC73" s="19">
        <f t="shared" si="40"/>
        <v>86.490566037735846</v>
      </c>
      <c r="AD73" s="19">
        <f t="shared" si="41"/>
        <v>-54.452830188679243</v>
      </c>
    </row>
    <row r="74" spans="2:30" x14ac:dyDescent="0.25">
      <c r="C74" s="13" t="s">
        <v>131</v>
      </c>
      <c r="D74" s="13" t="s">
        <v>132</v>
      </c>
      <c r="E74" s="14">
        <v>0</v>
      </c>
      <c r="F74" s="14">
        <v>0</v>
      </c>
      <c r="G74" s="14">
        <v>0</v>
      </c>
      <c r="H74" s="14">
        <v>500</v>
      </c>
      <c r="I74" s="14">
        <v>0</v>
      </c>
      <c r="J74" s="14">
        <v>0</v>
      </c>
      <c r="K74" s="14">
        <v>0</v>
      </c>
      <c r="L74" s="14">
        <v>0</v>
      </c>
      <c r="M74" s="14">
        <v>500</v>
      </c>
      <c r="N74" s="14">
        <v>0</v>
      </c>
      <c r="O74" s="14">
        <v>0</v>
      </c>
      <c r="P74" s="14">
        <v>0</v>
      </c>
      <c r="Q74" s="15">
        <f t="shared" si="30"/>
        <v>1000</v>
      </c>
      <c r="R74" s="16">
        <v>698.58</v>
      </c>
      <c r="S74" s="16">
        <f t="shared" si="31"/>
        <v>301.41999999999996</v>
      </c>
      <c r="T74" s="17">
        <f t="shared" si="32"/>
        <v>0.43147527842194155</v>
      </c>
      <c r="U74" s="15">
        <f t="shared" si="33"/>
        <v>9.433962264150944</v>
      </c>
      <c r="V74" s="16">
        <f t="shared" si="34"/>
        <v>6.5903773584905663</v>
      </c>
      <c r="W74" s="16">
        <f t="shared" si="35"/>
        <v>2.8435849056603777</v>
      </c>
      <c r="X74" s="18">
        <f t="shared" si="36"/>
        <v>1000</v>
      </c>
      <c r="Y74" s="19">
        <v>1200</v>
      </c>
      <c r="Z74" s="19">
        <f t="shared" si="37"/>
        <v>-200</v>
      </c>
      <c r="AA74" s="20">
        <f t="shared" si="38"/>
        <v>-0.16666666666666666</v>
      </c>
      <c r="AB74" s="18">
        <f t="shared" si="39"/>
        <v>9.433962264150944</v>
      </c>
      <c r="AC74" s="19">
        <f t="shared" si="40"/>
        <v>11.320754716981131</v>
      </c>
      <c r="AD74" s="19">
        <f t="shared" si="41"/>
        <v>-1.8867924528301874</v>
      </c>
    </row>
    <row r="75" spans="2:30" x14ac:dyDescent="0.25">
      <c r="B75" s="47" t="s">
        <v>133</v>
      </c>
      <c r="C75" s="47"/>
      <c r="D75" s="47"/>
      <c r="E75" s="21">
        <f t="shared" ref="E75:R75" si="42">SUM(E54:E74)</f>
        <v>8428</v>
      </c>
      <c r="F75" s="21">
        <f t="shared" si="42"/>
        <v>8628</v>
      </c>
      <c r="G75" s="21">
        <f t="shared" si="42"/>
        <v>7828</v>
      </c>
      <c r="H75" s="21">
        <f t="shared" si="42"/>
        <v>5028</v>
      </c>
      <c r="I75" s="21">
        <f t="shared" si="42"/>
        <v>5028</v>
      </c>
      <c r="J75" s="21">
        <f t="shared" si="42"/>
        <v>4528</v>
      </c>
      <c r="K75" s="21">
        <f t="shared" si="42"/>
        <v>4528</v>
      </c>
      <c r="L75" s="21">
        <f t="shared" si="42"/>
        <v>4728</v>
      </c>
      <c r="M75" s="21">
        <f t="shared" si="42"/>
        <v>5028</v>
      </c>
      <c r="N75" s="21">
        <f t="shared" si="42"/>
        <v>4528</v>
      </c>
      <c r="O75" s="21">
        <f t="shared" si="42"/>
        <v>8928</v>
      </c>
      <c r="P75" s="21">
        <f t="shared" si="42"/>
        <v>8428</v>
      </c>
      <c r="Q75" s="22">
        <f t="shared" si="42"/>
        <v>75636</v>
      </c>
      <c r="R75" s="23">
        <f t="shared" si="42"/>
        <v>69693.820000000007</v>
      </c>
      <c r="S75" s="23">
        <f t="shared" si="31"/>
        <v>5942.179999999993</v>
      </c>
      <c r="T75" s="24">
        <f t="shared" si="32"/>
        <v>8.526121828305569E-2</v>
      </c>
      <c r="U75" s="22">
        <f>SUM(U54:U74)</f>
        <v>713.54716981132083</v>
      </c>
      <c r="V75" s="23">
        <f>SUM(V54:V74)</f>
        <v>657.48886792452822</v>
      </c>
      <c r="W75" s="23">
        <f t="shared" si="35"/>
        <v>56.058301886792606</v>
      </c>
      <c r="X75" s="25">
        <f>SUM(X54:X74)</f>
        <v>75636</v>
      </c>
      <c r="Y75" s="26">
        <f>SUM(Y54:Y74)</f>
        <v>82128</v>
      </c>
      <c r="Z75" s="26">
        <f t="shared" si="37"/>
        <v>-6492</v>
      </c>
      <c r="AA75" s="27">
        <f t="shared" si="38"/>
        <v>-7.9047340736411453E-2</v>
      </c>
      <c r="AB75" s="25">
        <f>SUM(AB54:AB74)</f>
        <v>713.54716981132083</v>
      </c>
      <c r="AC75" s="26">
        <f>SUM(AC54:AC74)</f>
        <v>774.79245283018872</v>
      </c>
      <c r="AD75" s="26">
        <f t="shared" si="41"/>
        <v>-61.245283018867894</v>
      </c>
    </row>
    <row r="76" spans="2:30" x14ac:dyDescent="0.25">
      <c r="Q76" s="10"/>
      <c r="R76" s="11"/>
      <c r="S76" s="11"/>
      <c r="T76" s="11"/>
      <c r="U76" s="10"/>
      <c r="V76" s="11"/>
      <c r="W76" s="11"/>
      <c r="X76" s="12"/>
      <c r="Y76" s="1"/>
      <c r="Z76" s="1"/>
      <c r="AA76" s="1"/>
      <c r="AB76" s="12"/>
      <c r="AC76" s="1"/>
      <c r="AD76" s="1"/>
    </row>
    <row r="77" spans="2:30" x14ac:dyDescent="0.25">
      <c r="B77" s="47" t="s">
        <v>134</v>
      </c>
      <c r="C77" s="47"/>
      <c r="D77" s="47"/>
      <c r="Q77" s="10"/>
      <c r="R77" s="11"/>
      <c r="S77" s="11"/>
      <c r="T77" s="11"/>
      <c r="U77" s="10"/>
      <c r="V77" s="11"/>
      <c r="W77" s="11"/>
      <c r="X77" s="12"/>
      <c r="Y77" s="1"/>
      <c r="Z77" s="1"/>
      <c r="AA77" s="1"/>
      <c r="AB77" s="12"/>
      <c r="AC77" s="1"/>
      <c r="AD77" s="1"/>
    </row>
    <row r="78" spans="2:30" x14ac:dyDescent="0.25">
      <c r="C78" s="13" t="s">
        <v>135</v>
      </c>
      <c r="D78" s="13" t="s">
        <v>136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5">
        <f>SUM(E78:P78)</f>
        <v>0</v>
      </c>
      <c r="R78" s="16">
        <v>551.91999999999996</v>
      </c>
      <c r="S78" s="16">
        <f>Q78-R78</f>
        <v>-551.91999999999996</v>
      </c>
      <c r="T78" s="17">
        <f>IF(R78=0,0,(S78/R78))</f>
        <v>-1</v>
      </c>
      <c r="U78" s="15">
        <f>IF(106=0,0,Q78/106)</f>
        <v>0</v>
      </c>
      <c r="V78" s="16">
        <f>IF(106=0,0,R78/106)</f>
        <v>5.2067924528301885</v>
      </c>
      <c r="W78" s="16">
        <f>IF(AND(U78=0, V78=0),0,U78-V78)</f>
        <v>-5.2067924528301885</v>
      </c>
      <c r="X78" s="18">
        <f>SUM(E78:P78)</f>
        <v>0</v>
      </c>
      <c r="Y78" s="19">
        <v>900</v>
      </c>
      <c r="Z78" s="19">
        <f>X78-Y78</f>
        <v>-900</v>
      </c>
      <c r="AA78" s="20">
        <f>IF(Y78=0,0,(Z78/Y78))</f>
        <v>-1</v>
      </c>
      <c r="AB78" s="18">
        <f>IF(106=0,0,X78/106)</f>
        <v>0</v>
      </c>
      <c r="AC78" s="19">
        <f>IF(106=0,0,Y78/106)</f>
        <v>8.4905660377358494</v>
      </c>
      <c r="AD78" s="19">
        <f>IF(AND(AB78=0, AC78=0),0,AB78-AC78)</f>
        <v>-8.4905660377358494</v>
      </c>
    </row>
    <row r="79" spans="2:30" x14ac:dyDescent="0.25">
      <c r="C79" s="13" t="s">
        <v>137</v>
      </c>
      <c r="D79" s="13" t="s">
        <v>138</v>
      </c>
      <c r="E79" s="14">
        <v>200</v>
      </c>
      <c r="F79" s="14">
        <v>200</v>
      </c>
      <c r="G79" s="14">
        <v>200</v>
      </c>
      <c r="H79" s="14">
        <v>200</v>
      </c>
      <c r="I79" s="14">
        <v>200</v>
      </c>
      <c r="J79" s="14">
        <v>200</v>
      </c>
      <c r="K79" s="14">
        <v>200</v>
      </c>
      <c r="L79" s="14">
        <v>200</v>
      </c>
      <c r="M79" s="14">
        <v>200</v>
      </c>
      <c r="N79" s="14">
        <v>200</v>
      </c>
      <c r="O79" s="14">
        <v>200</v>
      </c>
      <c r="P79" s="14">
        <v>200</v>
      </c>
      <c r="Q79" s="15">
        <f>SUM(E79:P79)</f>
        <v>2400</v>
      </c>
      <c r="R79" s="16">
        <v>2049.77</v>
      </c>
      <c r="S79" s="16">
        <f>Q79-R79</f>
        <v>350.23</v>
      </c>
      <c r="T79" s="17">
        <f>IF(R79=0,0,(S79/R79))</f>
        <v>0.17086307244227403</v>
      </c>
      <c r="U79" s="15">
        <f>IF(106=0,0,Q79/106)</f>
        <v>22.641509433962263</v>
      </c>
      <c r="V79" s="16">
        <f>IF(106=0,0,R79/106)</f>
        <v>19.337452830188678</v>
      </c>
      <c r="W79" s="16">
        <f>IF(AND(U79=0, V79=0),0,U79-V79)</f>
        <v>3.304056603773585</v>
      </c>
      <c r="X79" s="18">
        <f>SUM(E79:P79)</f>
        <v>2400</v>
      </c>
      <c r="Y79" s="19">
        <v>3000</v>
      </c>
      <c r="Z79" s="19">
        <f>X79-Y79</f>
        <v>-600</v>
      </c>
      <c r="AA79" s="20">
        <f>IF(Y79=0,0,(Z79/Y79))</f>
        <v>-0.2</v>
      </c>
      <c r="AB79" s="18">
        <f>IF(106=0,0,X79/106)</f>
        <v>22.641509433962263</v>
      </c>
      <c r="AC79" s="19">
        <f>IF(106=0,0,Y79/106)</f>
        <v>28.30188679245283</v>
      </c>
      <c r="AD79" s="19">
        <f>IF(AND(AB79=0, AC79=0),0,AB79-AC79)</f>
        <v>-5.6603773584905674</v>
      </c>
    </row>
    <row r="80" spans="2:30" x14ac:dyDescent="0.25">
      <c r="B80" s="47" t="s">
        <v>139</v>
      </c>
      <c r="C80" s="47"/>
      <c r="D80" s="47"/>
      <c r="E80" s="21">
        <f t="shared" ref="E80:R80" si="43">SUM(E78:E79)</f>
        <v>200</v>
      </c>
      <c r="F80" s="21">
        <f t="shared" si="43"/>
        <v>200</v>
      </c>
      <c r="G80" s="21">
        <f t="shared" si="43"/>
        <v>200</v>
      </c>
      <c r="H80" s="21">
        <f t="shared" si="43"/>
        <v>200</v>
      </c>
      <c r="I80" s="21">
        <f t="shared" si="43"/>
        <v>200</v>
      </c>
      <c r="J80" s="21">
        <f t="shared" si="43"/>
        <v>200</v>
      </c>
      <c r="K80" s="21">
        <f t="shared" si="43"/>
        <v>200</v>
      </c>
      <c r="L80" s="21">
        <f t="shared" si="43"/>
        <v>200</v>
      </c>
      <c r="M80" s="21">
        <f t="shared" si="43"/>
        <v>200</v>
      </c>
      <c r="N80" s="21">
        <f t="shared" si="43"/>
        <v>200</v>
      </c>
      <c r="O80" s="21">
        <f t="shared" si="43"/>
        <v>200</v>
      </c>
      <c r="P80" s="21">
        <f t="shared" si="43"/>
        <v>200</v>
      </c>
      <c r="Q80" s="22">
        <f t="shared" si="43"/>
        <v>2400</v>
      </c>
      <c r="R80" s="23">
        <f t="shared" si="43"/>
        <v>2601.69</v>
      </c>
      <c r="S80" s="23">
        <f>Q80-R80</f>
        <v>-201.69000000000005</v>
      </c>
      <c r="T80" s="24">
        <f>IF(R80=0,0,(S80/R80))</f>
        <v>-7.752268717641228E-2</v>
      </c>
      <c r="U80" s="22">
        <f>SUM(U78:U79)</f>
        <v>22.641509433962263</v>
      </c>
      <c r="V80" s="23">
        <f>SUM(V78:V79)</f>
        <v>24.544245283018867</v>
      </c>
      <c r="W80" s="23">
        <f>IF(AND(U80=0, V80=0),0,U80-V80)</f>
        <v>-1.9027358490566044</v>
      </c>
      <c r="X80" s="25">
        <f>SUM(X78:X79)</f>
        <v>2400</v>
      </c>
      <c r="Y80" s="26">
        <f>SUM(Y78:Y79)</f>
        <v>3900</v>
      </c>
      <c r="Z80" s="26">
        <f>X80-Y80</f>
        <v>-1500</v>
      </c>
      <c r="AA80" s="27">
        <f>IF(Y80=0,0,(Z80/Y80))</f>
        <v>-0.38461538461538464</v>
      </c>
      <c r="AB80" s="25">
        <f>SUM(AB78:AB79)</f>
        <v>22.641509433962263</v>
      </c>
      <c r="AC80" s="26">
        <f>SUM(AC78:AC79)</f>
        <v>36.79245283018868</v>
      </c>
      <c r="AD80" s="26">
        <f>IF(AND(AB80=0, AC80=0),0,AB80-AC80)</f>
        <v>-14.150943396226417</v>
      </c>
    </row>
    <row r="81" spans="2:30" x14ac:dyDescent="0.25">
      <c r="Q81" s="10"/>
      <c r="R81" s="11"/>
      <c r="S81" s="11"/>
      <c r="T81" s="11"/>
      <c r="U81" s="10"/>
      <c r="V81" s="11"/>
      <c r="W81" s="11"/>
      <c r="X81" s="12"/>
      <c r="Y81" s="1"/>
      <c r="Z81" s="1"/>
      <c r="AA81" s="1"/>
      <c r="AB81" s="12"/>
      <c r="AC81" s="1"/>
      <c r="AD81" s="1"/>
    </row>
    <row r="82" spans="2:30" x14ac:dyDescent="0.25">
      <c r="B82" s="47" t="s">
        <v>140</v>
      </c>
      <c r="C82" s="47"/>
      <c r="D82" s="47"/>
      <c r="Q82" s="10"/>
      <c r="R82" s="11"/>
      <c r="S82" s="11"/>
      <c r="T82" s="11"/>
      <c r="U82" s="10"/>
      <c r="V82" s="11"/>
      <c r="W82" s="11"/>
      <c r="X82" s="12"/>
      <c r="Y82" s="1"/>
      <c r="Z82" s="1"/>
      <c r="AA82" s="1"/>
      <c r="AB82" s="12"/>
      <c r="AC82" s="1"/>
      <c r="AD82" s="1"/>
    </row>
    <row r="83" spans="2:30" x14ac:dyDescent="0.25">
      <c r="C83" s="13" t="s">
        <v>141</v>
      </c>
      <c r="D83" s="13" t="s">
        <v>142</v>
      </c>
      <c r="E83" s="14">
        <v>255</v>
      </c>
      <c r="F83" s="14">
        <v>255</v>
      </c>
      <c r="G83" s="14">
        <v>255</v>
      </c>
      <c r="H83" s="14">
        <v>325</v>
      </c>
      <c r="I83" s="14">
        <v>255</v>
      </c>
      <c r="J83" s="14">
        <v>355</v>
      </c>
      <c r="K83" s="14">
        <v>255</v>
      </c>
      <c r="L83" s="14">
        <v>255</v>
      </c>
      <c r="M83" s="14">
        <v>255</v>
      </c>
      <c r="N83" s="14">
        <v>255</v>
      </c>
      <c r="O83" s="14">
        <v>255</v>
      </c>
      <c r="P83" s="14">
        <v>255</v>
      </c>
      <c r="Q83" s="15">
        <f t="shared" ref="Q83:Q98" si="44">SUM(E83:P83)</f>
        <v>3230</v>
      </c>
      <c r="R83" s="16">
        <v>3200.45</v>
      </c>
      <c r="S83" s="16">
        <f t="shared" ref="S83:S99" si="45">Q83-R83</f>
        <v>29.550000000000182</v>
      </c>
      <c r="T83" s="17">
        <f t="shared" ref="T83:T99" si="46">IF(R83=0,0,(S83/R83))</f>
        <v>9.2330765986033785E-3</v>
      </c>
      <c r="U83" s="15">
        <f t="shared" ref="U83:U98" si="47">IF(106=0,0,Q83/106)</f>
        <v>30.471698113207548</v>
      </c>
      <c r="V83" s="16">
        <f t="shared" ref="V83:V98" si="48">IF(106=0,0,R83/106)</f>
        <v>30.192924528301884</v>
      </c>
      <c r="W83" s="16">
        <f t="shared" ref="W83:W99" si="49">IF(AND(U83=0, V83=0),0,U83-V83)</f>
        <v>0.27877358490566451</v>
      </c>
      <c r="X83" s="18">
        <f t="shared" ref="X83:X98" si="50">SUM(E83:P83)</f>
        <v>3230</v>
      </c>
      <c r="Y83" s="19">
        <v>3180</v>
      </c>
      <c r="Z83" s="19">
        <f t="shared" ref="Z83:Z99" si="51">X83-Y83</f>
        <v>50</v>
      </c>
      <c r="AA83" s="20">
        <f t="shared" ref="AA83:AA99" si="52">IF(Y83=0,0,(Z83/Y83))</f>
        <v>1.5723270440251572E-2</v>
      </c>
      <c r="AB83" s="18">
        <f t="shared" ref="AB83:AB98" si="53">IF(106=0,0,X83/106)</f>
        <v>30.471698113207548</v>
      </c>
      <c r="AC83" s="19">
        <f t="shared" ref="AC83:AC98" si="54">IF(106=0,0,Y83/106)</f>
        <v>30</v>
      </c>
      <c r="AD83" s="19">
        <f t="shared" ref="AD83:AD99" si="55">IF(AND(AB83=0, AC83=0),0,AB83-AC83)</f>
        <v>0.47169811320754818</v>
      </c>
    </row>
    <row r="84" spans="2:30" x14ac:dyDescent="0.25">
      <c r="C84" s="13" t="s">
        <v>143</v>
      </c>
      <c r="D84" s="13" t="s">
        <v>144</v>
      </c>
      <c r="E84" s="14">
        <v>0</v>
      </c>
      <c r="F84" s="14">
        <v>200</v>
      </c>
      <c r="G84" s="14">
        <v>0</v>
      </c>
      <c r="H84" s="14">
        <v>0</v>
      </c>
      <c r="I84" s="14">
        <v>200</v>
      </c>
      <c r="J84" s="14">
        <v>0</v>
      </c>
      <c r="K84" s="14">
        <v>0</v>
      </c>
      <c r="L84" s="14">
        <v>200</v>
      </c>
      <c r="M84" s="14">
        <v>0</v>
      </c>
      <c r="N84" s="14">
        <v>0</v>
      </c>
      <c r="O84" s="14">
        <v>0</v>
      </c>
      <c r="P84" s="14">
        <v>0</v>
      </c>
      <c r="Q84" s="15">
        <f t="shared" si="44"/>
        <v>600</v>
      </c>
      <c r="R84" s="16">
        <v>0</v>
      </c>
      <c r="S84" s="16">
        <f t="shared" si="45"/>
        <v>600</v>
      </c>
      <c r="T84" s="17">
        <f t="shared" si="46"/>
        <v>0</v>
      </c>
      <c r="U84" s="15">
        <f t="shared" si="47"/>
        <v>5.6603773584905657</v>
      </c>
      <c r="V84" s="16">
        <f t="shared" si="48"/>
        <v>0</v>
      </c>
      <c r="W84" s="16">
        <f t="shared" si="49"/>
        <v>5.6603773584905657</v>
      </c>
      <c r="X84" s="18">
        <f t="shared" si="50"/>
        <v>600</v>
      </c>
      <c r="Y84" s="19">
        <v>0</v>
      </c>
      <c r="Z84" s="19">
        <f t="shared" si="51"/>
        <v>600</v>
      </c>
      <c r="AA84" s="20">
        <f t="shared" si="52"/>
        <v>0</v>
      </c>
      <c r="AB84" s="18">
        <f t="shared" si="53"/>
        <v>5.6603773584905657</v>
      </c>
      <c r="AC84" s="19">
        <f t="shared" si="54"/>
        <v>0</v>
      </c>
      <c r="AD84" s="19">
        <f t="shared" si="55"/>
        <v>5.6603773584905657</v>
      </c>
    </row>
    <row r="85" spans="2:30" x14ac:dyDescent="0.25">
      <c r="C85" s="13" t="s">
        <v>145</v>
      </c>
      <c r="D85" s="13" t="s">
        <v>146</v>
      </c>
      <c r="E85" s="14">
        <v>150</v>
      </c>
      <c r="F85" s="14">
        <v>150</v>
      </c>
      <c r="G85" s="14">
        <v>150</v>
      </c>
      <c r="H85" s="14">
        <v>200</v>
      </c>
      <c r="I85" s="14">
        <v>150</v>
      </c>
      <c r="J85" s="14">
        <v>350</v>
      </c>
      <c r="K85" s="14">
        <v>150</v>
      </c>
      <c r="L85" s="14">
        <v>150</v>
      </c>
      <c r="M85" s="14">
        <v>150</v>
      </c>
      <c r="N85" s="14">
        <v>200</v>
      </c>
      <c r="O85" s="14">
        <v>150</v>
      </c>
      <c r="P85" s="14">
        <v>600</v>
      </c>
      <c r="Q85" s="15">
        <f t="shared" si="44"/>
        <v>2550</v>
      </c>
      <c r="R85" s="16">
        <v>2516.96</v>
      </c>
      <c r="S85" s="16">
        <f t="shared" si="45"/>
        <v>33.039999999999964</v>
      </c>
      <c r="T85" s="17">
        <f t="shared" si="46"/>
        <v>1.3126946792956567E-2</v>
      </c>
      <c r="U85" s="15">
        <f t="shared" si="47"/>
        <v>24.056603773584907</v>
      </c>
      <c r="V85" s="16">
        <f t="shared" si="48"/>
        <v>23.744905660377359</v>
      </c>
      <c r="W85" s="16">
        <f t="shared" si="49"/>
        <v>0.31169811320754803</v>
      </c>
      <c r="X85" s="18">
        <f t="shared" si="50"/>
        <v>2550</v>
      </c>
      <c r="Y85" s="19">
        <v>1225</v>
      </c>
      <c r="Z85" s="19">
        <f t="shared" si="51"/>
        <v>1325</v>
      </c>
      <c r="AA85" s="20">
        <f t="shared" si="52"/>
        <v>1.0816326530612246</v>
      </c>
      <c r="AB85" s="18">
        <f t="shared" si="53"/>
        <v>24.056603773584907</v>
      </c>
      <c r="AC85" s="19">
        <f t="shared" si="54"/>
        <v>11.556603773584905</v>
      </c>
      <c r="AD85" s="19">
        <f t="shared" si="55"/>
        <v>12.500000000000002</v>
      </c>
    </row>
    <row r="86" spans="2:30" x14ac:dyDescent="0.25">
      <c r="C86" s="13" t="s">
        <v>147</v>
      </c>
      <c r="D86" s="13" t="s">
        <v>148</v>
      </c>
      <c r="E86" s="14">
        <v>1399</v>
      </c>
      <c r="F86" s="14">
        <v>1399</v>
      </c>
      <c r="G86" s="14">
        <v>1399</v>
      </c>
      <c r="H86" s="14">
        <v>1399</v>
      </c>
      <c r="I86" s="14">
        <v>1399</v>
      </c>
      <c r="J86" s="14">
        <v>1399</v>
      </c>
      <c r="K86" s="14">
        <v>1399</v>
      </c>
      <c r="L86" s="14">
        <v>1399</v>
      </c>
      <c r="M86" s="14">
        <v>1399</v>
      </c>
      <c r="N86" s="14">
        <v>1399</v>
      </c>
      <c r="O86" s="14">
        <v>1399</v>
      </c>
      <c r="P86" s="14">
        <v>1399</v>
      </c>
      <c r="Q86" s="15">
        <f t="shared" si="44"/>
        <v>16788</v>
      </c>
      <c r="R86" s="16">
        <v>16259.79</v>
      </c>
      <c r="S86" s="16">
        <f t="shared" si="45"/>
        <v>528.20999999999913</v>
      </c>
      <c r="T86" s="17">
        <f t="shared" si="46"/>
        <v>3.2485659408885301E-2</v>
      </c>
      <c r="U86" s="15">
        <f t="shared" si="47"/>
        <v>158.37735849056602</v>
      </c>
      <c r="V86" s="16">
        <f t="shared" si="48"/>
        <v>153.39424528301888</v>
      </c>
      <c r="W86" s="16">
        <f t="shared" si="49"/>
        <v>4.9831132075471487</v>
      </c>
      <c r="X86" s="18">
        <f t="shared" si="50"/>
        <v>16788</v>
      </c>
      <c r="Y86" s="19">
        <v>16800</v>
      </c>
      <c r="Z86" s="19">
        <f t="shared" si="51"/>
        <v>-12</v>
      </c>
      <c r="AA86" s="20">
        <f t="shared" si="52"/>
        <v>-7.1428571428571429E-4</v>
      </c>
      <c r="AB86" s="18">
        <f t="shared" si="53"/>
        <v>158.37735849056602</v>
      </c>
      <c r="AC86" s="19">
        <f t="shared" si="54"/>
        <v>158.49056603773585</v>
      </c>
      <c r="AD86" s="19">
        <f t="shared" si="55"/>
        <v>-0.11320754716982151</v>
      </c>
    </row>
    <row r="87" spans="2:30" x14ac:dyDescent="0.25">
      <c r="C87" s="13" t="s">
        <v>149</v>
      </c>
      <c r="D87" s="13" t="s">
        <v>150</v>
      </c>
      <c r="E87" s="14">
        <v>250</v>
      </c>
      <c r="F87" s="14">
        <v>250</v>
      </c>
      <c r="G87" s="14">
        <v>250</v>
      </c>
      <c r="H87" s="14">
        <v>250</v>
      </c>
      <c r="I87" s="14">
        <v>250</v>
      </c>
      <c r="J87" s="14">
        <v>250</v>
      </c>
      <c r="K87" s="14">
        <v>250</v>
      </c>
      <c r="L87" s="14">
        <v>250</v>
      </c>
      <c r="M87" s="14">
        <v>250</v>
      </c>
      <c r="N87" s="14">
        <v>250</v>
      </c>
      <c r="O87" s="14">
        <v>250</v>
      </c>
      <c r="P87" s="14">
        <v>250</v>
      </c>
      <c r="Q87" s="15">
        <f t="shared" si="44"/>
        <v>3000</v>
      </c>
      <c r="R87" s="16">
        <v>1000</v>
      </c>
      <c r="S87" s="16">
        <f t="shared" si="45"/>
        <v>2000</v>
      </c>
      <c r="T87" s="17">
        <f t="shared" si="46"/>
        <v>2</v>
      </c>
      <c r="U87" s="15">
        <f t="shared" si="47"/>
        <v>28.30188679245283</v>
      </c>
      <c r="V87" s="16">
        <f t="shared" si="48"/>
        <v>9.433962264150944</v>
      </c>
      <c r="W87" s="16">
        <f t="shared" si="49"/>
        <v>18.867924528301884</v>
      </c>
      <c r="X87" s="18">
        <f t="shared" si="50"/>
        <v>3000</v>
      </c>
      <c r="Y87" s="19">
        <v>3000</v>
      </c>
      <c r="Z87" s="19">
        <f t="shared" si="51"/>
        <v>0</v>
      </c>
      <c r="AA87" s="20">
        <f t="shared" si="52"/>
        <v>0</v>
      </c>
      <c r="AB87" s="18">
        <f t="shared" si="53"/>
        <v>28.30188679245283</v>
      </c>
      <c r="AC87" s="19">
        <f t="shared" si="54"/>
        <v>28.30188679245283</v>
      </c>
      <c r="AD87" s="19">
        <f t="shared" si="55"/>
        <v>0</v>
      </c>
    </row>
    <row r="88" spans="2:30" x14ac:dyDescent="0.25">
      <c r="C88" s="13" t="s">
        <v>151</v>
      </c>
      <c r="D88" s="13" t="s">
        <v>152</v>
      </c>
      <c r="E88" s="14">
        <v>350</v>
      </c>
      <c r="F88" s="14">
        <v>350</v>
      </c>
      <c r="G88" s="14">
        <v>350</v>
      </c>
      <c r="H88" s="14">
        <v>350</v>
      </c>
      <c r="I88" s="14">
        <v>350</v>
      </c>
      <c r="J88" s="14">
        <v>350</v>
      </c>
      <c r="K88" s="14">
        <v>350</v>
      </c>
      <c r="L88" s="14">
        <v>350</v>
      </c>
      <c r="M88" s="14">
        <v>350</v>
      </c>
      <c r="N88" s="14">
        <v>350</v>
      </c>
      <c r="O88" s="14">
        <v>350</v>
      </c>
      <c r="P88" s="14">
        <v>350</v>
      </c>
      <c r="Q88" s="15">
        <f t="shared" si="44"/>
        <v>4200</v>
      </c>
      <c r="R88" s="16">
        <v>4012.58</v>
      </c>
      <c r="S88" s="16">
        <f t="shared" si="45"/>
        <v>187.42000000000007</v>
      </c>
      <c r="T88" s="17">
        <f t="shared" si="46"/>
        <v>4.6708103016014656E-2</v>
      </c>
      <c r="U88" s="15">
        <f t="shared" si="47"/>
        <v>39.622641509433961</v>
      </c>
      <c r="V88" s="16">
        <f t="shared" si="48"/>
        <v>37.854528301886795</v>
      </c>
      <c r="W88" s="16">
        <f t="shared" si="49"/>
        <v>1.7681132075471666</v>
      </c>
      <c r="X88" s="18">
        <f t="shared" si="50"/>
        <v>4200</v>
      </c>
      <c r="Y88" s="19">
        <v>3780</v>
      </c>
      <c r="Z88" s="19">
        <f t="shared" si="51"/>
        <v>420</v>
      </c>
      <c r="AA88" s="20">
        <f t="shared" si="52"/>
        <v>0.1111111111111111</v>
      </c>
      <c r="AB88" s="18">
        <f t="shared" si="53"/>
        <v>39.622641509433961</v>
      </c>
      <c r="AC88" s="19">
        <f t="shared" si="54"/>
        <v>35.660377358490564</v>
      </c>
      <c r="AD88" s="19">
        <f t="shared" si="55"/>
        <v>3.9622641509433976</v>
      </c>
    </row>
    <row r="89" spans="2:30" x14ac:dyDescent="0.25">
      <c r="C89" s="13" t="s">
        <v>153</v>
      </c>
      <c r="D89" s="13" t="s">
        <v>154</v>
      </c>
      <c r="E89" s="14">
        <v>550</v>
      </c>
      <c r="F89" s="14">
        <v>550</v>
      </c>
      <c r="G89" s="14">
        <v>550</v>
      </c>
      <c r="H89" s="14">
        <v>550</v>
      </c>
      <c r="I89" s="14">
        <v>550</v>
      </c>
      <c r="J89" s="14">
        <v>550</v>
      </c>
      <c r="K89" s="14">
        <v>550</v>
      </c>
      <c r="L89" s="14">
        <v>550</v>
      </c>
      <c r="M89" s="14">
        <v>550</v>
      </c>
      <c r="N89" s="14">
        <v>550</v>
      </c>
      <c r="O89" s="14">
        <v>550</v>
      </c>
      <c r="P89" s="14">
        <v>550</v>
      </c>
      <c r="Q89" s="15">
        <f t="shared" si="44"/>
        <v>6600</v>
      </c>
      <c r="R89" s="16">
        <v>6272.1</v>
      </c>
      <c r="S89" s="16">
        <f t="shared" si="45"/>
        <v>327.89999999999964</v>
      </c>
      <c r="T89" s="17">
        <f t="shared" si="46"/>
        <v>5.2279140957573959E-2</v>
      </c>
      <c r="U89" s="15">
        <f t="shared" si="47"/>
        <v>62.264150943396224</v>
      </c>
      <c r="V89" s="16">
        <f t="shared" si="48"/>
        <v>59.170754716981136</v>
      </c>
      <c r="W89" s="16">
        <f t="shared" si="49"/>
        <v>3.0933962264150878</v>
      </c>
      <c r="X89" s="18">
        <f t="shared" si="50"/>
        <v>6600</v>
      </c>
      <c r="Y89" s="19">
        <v>4500</v>
      </c>
      <c r="Z89" s="19">
        <f t="shared" si="51"/>
        <v>2100</v>
      </c>
      <c r="AA89" s="20">
        <f t="shared" si="52"/>
        <v>0.46666666666666667</v>
      </c>
      <c r="AB89" s="18">
        <f t="shared" si="53"/>
        <v>62.264150943396224</v>
      </c>
      <c r="AC89" s="19">
        <f t="shared" si="54"/>
        <v>42.452830188679243</v>
      </c>
      <c r="AD89" s="19">
        <f t="shared" si="55"/>
        <v>19.811320754716981</v>
      </c>
    </row>
    <row r="90" spans="2:30" x14ac:dyDescent="0.25">
      <c r="C90" s="13" t="s">
        <v>155</v>
      </c>
      <c r="D90" s="13" t="s">
        <v>156</v>
      </c>
      <c r="E90" s="14">
        <v>99</v>
      </c>
      <c r="F90" s="14">
        <v>99</v>
      </c>
      <c r="G90" s="14">
        <v>99</v>
      </c>
      <c r="H90" s="14">
        <v>99</v>
      </c>
      <c r="I90" s="14">
        <v>99</v>
      </c>
      <c r="J90" s="14">
        <v>99</v>
      </c>
      <c r="K90" s="14">
        <v>99</v>
      </c>
      <c r="L90" s="14">
        <v>99</v>
      </c>
      <c r="M90" s="14">
        <v>99</v>
      </c>
      <c r="N90" s="14">
        <v>99</v>
      </c>
      <c r="O90" s="14">
        <v>99</v>
      </c>
      <c r="P90" s="14">
        <v>99</v>
      </c>
      <c r="Q90" s="15">
        <f t="shared" si="44"/>
        <v>1188</v>
      </c>
      <c r="R90" s="16">
        <v>1192.8</v>
      </c>
      <c r="S90" s="16">
        <f t="shared" si="45"/>
        <v>-4.7999999999999545</v>
      </c>
      <c r="T90" s="17">
        <f t="shared" si="46"/>
        <v>-4.0241448692152539E-3</v>
      </c>
      <c r="U90" s="15">
        <f t="shared" si="47"/>
        <v>11.20754716981132</v>
      </c>
      <c r="V90" s="16">
        <f t="shared" si="48"/>
        <v>11.252830188679244</v>
      </c>
      <c r="W90" s="16">
        <f t="shared" si="49"/>
        <v>-4.528301886792363E-2</v>
      </c>
      <c r="X90" s="18">
        <f t="shared" si="50"/>
        <v>1188</v>
      </c>
      <c r="Y90" s="19">
        <v>300</v>
      </c>
      <c r="Z90" s="19">
        <f t="shared" si="51"/>
        <v>888</v>
      </c>
      <c r="AA90" s="20">
        <f t="shared" si="52"/>
        <v>2.96</v>
      </c>
      <c r="AB90" s="18">
        <f t="shared" si="53"/>
        <v>11.20754716981132</v>
      </c>
      <c r="AC90" s="19">
        <f t="shared" si="54"/>
        <v>2.8301886792452828</v>
      </c>
      <c r="AD90" s="19">
        <f t="shared" si="55"/>
        <v>8.3773584905660385</v>
      </c>
    </row>
    <row r="91" spans="2:30" x14ac:dyDescent="0.25">
      <c r="C91" s="13" t="s">
        <v>157</v>
      </c>
      <c r="D91" s="13" t="s">
        <v>158</v>
      </c>
      <c r="E91" s="14">
        <v>69</v>
      </c>
      <c r="F91" s="14">
        <v>69</v>
      </c>
      <c r="G91" s="14">
        <v>69</v>
      </c>
      <c r="H91" s="14">
        <v>69</v>
      </c>
      <c r="I91" s="14">
        <v>69</v>
      </c>
      <c r="J91" s="14">
        <v>69</v>
      </c>
      <c r="K91" s="14">
        <v>69</v>
      </c>
      <c r="L91" s="14">
        <v>69</v>
      </c>
      <c r="M91" s="14">
        <v>69</v>
      </c>
      <c r="N91" s="14">
        <v>69</v>
      </c>
      <c r="O91" s="14">
        <v>69</v>
      </c>
      <c r="P91" s="14">
        <v>69</v>
      </c>
      <c r="Q91" s="15">
        <f t="shared" si="44"/>
        <v>828</v>
      </c>
      <c r="R91" s="16">
        <v>823.34</v>
      </c>
      <c r="S91" s="16">
        <f t="shared" si="45"/>
        <v>4.6599999999999682</v>
      </c>
      <c r="T91" s="17">
        <f t="shared" si="46"/>
        <v>5.659873199407253E-3</v>
      </c>
      <c r="U91" s="15">
        <f t="shared" si="47"/>
        <v>7.8113207547169807</v>
      </c>
      <c r="V91" s="16">
        <f t="shared" si="48"/>
        <v>7.7673584905660382</v>
      </c>
      <c r="W91" s="16">
        <f t="shared" si="49"/>
        <v>4.3962264150942509E-2</v>
      </c>
      <c r="X91" s="18">
        <f t="shared" si="50"/>
        <v>828</v>
      </c>
      <c r="Y91" s="19">
        <v>900</v>
      </c>
      <c r="Z91" s="19">
        <f t="shared" si="51"/>
        <v>-72</v>
      </c>
      <c r="AA91" s="20">
        <f t="shared" si="52"/>
        <v>-0.08</v>
      </c>
      <c r="AB91" s="18">
        <f t="shared" si="53"/>
        <v>7.8113207547169807</v>
      </c>
      <c r="AC91" s="19">
        <f t="shared" si="54"/>
        <v>8.4905660377358494</v>
      </c>
      <c r="AD91" s="19">
        <f t="shared" si="55"/>
        <v>-0.67924528301886866</v>
      </c>
    </row>
    <row r="92" spans="2:30" x14ac:dyDescent="0.25">
      <c r="C92" s="13" t="s">
        <v>159</v>
      </c>
      <c r="D92" s="13" t="s">
        <v>160</v>
      </c>
      <c r="E92" s="14">
        <v>25</v>
      </c>
      <c r="F92" s="14">
        <v>25</v>
      </c>
      <c r="G92" s="14">
        <v>25</v>
      </c>
      <c r="H92" s="14">
        <v>25</v>
      </c>
      <c r="I92" s="14">
        <v>25</v>
      </c>
      <c r="J92" s="14">
        <v>25</v>
      </c>
      <c r="K92" s="14">
        <v>25</v>
      </c>
      <c r="L92" s="14">
        <v>25</v>
      </c>
      <c r="M92" s="14">
        <v>25</v>
      </c>
      <c r="N92" s="14">
        <v>25</v>
      </c>
      <c r="O92" s="14">
        <v>25</v>
      </c>
      <c r="P92" s="14">
        <v>25</v>
      </c>
      <c r="Q92" s="15">
        <f t="shared" si="44"/>
        <v>300</v>
      </c>
      <c r="R92" s="16">
        <v>75</v>
      </c>
      <c r="S92" s="16">
        <f t="shared" si="45"/>
        <v>225</v>
      </c>
      <c r="T92" s="17">
        <f t="shared" si="46"/>
        <v>3</v>
      </c>
      <c r="U92" s="15">
        <f t="shared" si="47"/>
        <v>2.8301886792452828</v>
      </c>
      <c r="V92" s="16">
        <f t="shared" si="48"/>
        <v>0.70754716981132071</v>
      </c>
      <c r="W92" s="16">
        <f t="shared" si="49"/>
        <v>2.1226415094339623</v>
      </c>
      <c r="X92" s="18">
        <f t="shared" si="50"/>
        <v>300</v>
      </c>
      <c r="Y92" s="19">
        <v>275</v>
      </c>
      <c r="Z92" s="19">
        <f t="shared" si="51"/>
        <v>25</v>
      </c>
      <c r="AA92" s="20">
        <f t="shared" si="52"/>
        <v>9.0909090909090912E-2</v>
      </c>
      <c r="AB92" s="18">
        <f t="shared" si="53"/>
        <v>2.8301886792452828</v>
      </c>
      <c r="AC92" s="19">
        <f t="shared" si="54"/>
        <v>2.5943396226415096</v>
      </c>
      <c r="AD92" s="19">
        <f t="shared" si="55"/>
        <v>0.2358490566037732</v>
      </c>
    </row>
    <row r="93" spans="2:30" x14ac:dyDescent="0.25">
      <c r="C93" s="13" t="s">
        <v>161</v>
      </c>
      <c r="D93" s="13" t="s">
        <v>162</v>
      </c>
      <c r="E93" s="14">
        <v>90</v>
      </c>
      <c r="F93" s="14">
        <v>90</v>
      </c>
      <c r="G93" s="14">
        <v>90</v>
      </c>
      <c r="H93" s="14">
        <v>90</v>
      </c>
      <c r="I93" s="14">
        <v>90</v>
      </c>
      <c r="J93" s="14">
        <v>90</v>
      </c>
      <c r="K93" s="14">
        <v>90</v>
      </c>
      <c r="L93" s="14">
        <v>90</v>
      </c>
      <c r="M93" s="14">
        <v>90</v>
      </c>
      <c r="N93" s="14">
        <v>90</v>
      </c>
      <c r="O93" s="14">
        <v>90</v>
      </c>
      <c r="P93" s="14">
        <v>90</v>
      </c>
      <c r="Q93" s="15">
        <f t="shared" si="44"/>
        <v>1080</v>
      </c>
      <c r="R93" s="16">
        <v>1054.25</v>
      </c>
      <c r="S93" s="16">
        <f t="shared" si="45"/>
        <v>25.75</v>
      </c>
      <c r="T93" s="17">
        <f t="shared" si="46"/>
        <v>2.442494664453403E-2</v>
      </c>
      <c r="U93" s="15">
        <f t="shared" si="47"/>
        <v>10.188679245283019</v>
      </c>
      <c r="V93" s="16">
        <f t="shared" si="48"/>
        <v>9.9457547169811313</v>
      </c>
      <c r="W93" s="16">
        <f t="shared" si="49"/>
        <v>0.24292452830188793</v>
      </c>
      <c r="X93" s="18">
        <f t="shared" si="50"/>
        <v>1080</v>
      </c>
      <c r="Y93" s="19">
        <v>1104</v>
      </c>
      <c r="Z93" s="19">
        <f t="shared" si="51"/>
        <v>-24</v>
      </c>
      <c r="AA93" s="20">
        <f t="shared" si="52"/>
        <v>-2.1739130434782608E-2</v>
      </c>
      <c r="AB93" s="18">
        <f t="shared" si="53"/>
        <v>10.188679245283019</v>
      </c>
      <c r="AC93" s="19">
        <f t="shared" si="54"/>
        <v>10.415094339622641</v>
      </c>
      <c r="AD93" s="19">
        <f t="shared" si="55"/>
        <v>-0.2264150943396217</v>
      </c>
    </row>
    <row r="94" spans="2:30" x14ac:dyDescent="0.25">
      <c r="C94" s="13" t="s">
        <v>163</v>
      </c>
      <c r="D94" s="13" t="s">
        <v>164</v>
      </c>
      <c r="E94" s="14">
        <v>25</v>
      </c>
      <c r="F94" s="14">
        <v>25</v>
      </c>
      <c r="G94" s="14">
        <v>25</v>
      </c>
      <c r="H94" s="14">
        <v>25</v>
      </c>
      <c r="I94" s="14">
        <v>25</v>
      </c>
      <c r="J94" s="14">
        <v>25</v>
      </c>
      <c r="K94" s="14">
        <v>25</v>
      </c>
      <c r="L94" s="14">
        <v>25</v>
      </c>
      <c r="M94" s="14">
        <v>25</v>
      </c>
      <c r="N94" s="14">
        <v>25</v>
      </c>
      <c r="O94" s="14">
        <v>25</v>
      </c>
      <c r="P94" s="14">
        <v>25</v>
      </c>
      <c r="Q94" s="15">
        <f t="shared" si="44"/>
        <v>300</v>
      </c>
      <c r="R94" s="16">
        <v>100</v>
      </c>
      <c r="S94" s="16">
        <f t="shared" si="45"/>
        <v>200</v>
      </c>
      <c r="T94" s="17">
        <f t="shared" si="46"/>
        <v>2</v>
      </c>
      <c r="U94" s="15">
        <f t="shared" si="47"/>
        <v>2.8301886792452828</v>
      </c>
      <c r="V94" s="16">
        <f t="shared" si="48"/>
        <v>0.94339622641509435</v>
      </c>
      <c r="W94" s="16">
        <f t="shared" si="49"/>
        <v>1.8867924528301885</v>
      </c>
      <c r="X94" s="18">
        <f t="shared" si="50"/>
        <v>300</v>
      </c>
      <c r="Y94" s="19">
        <v>300</v>
      </c>
      <c r="Z94" s="19">
        <f t="shared" si="51"/>
        <v>0</v>
      </c>
      <c r="AA94" s="20">
        <f t="shared" si="52"/>
        <v>0</v>
      </c>
      <c r="AB94" s="18">
        <f t="shared" si="53"/>
        <v>2.8301886792452828</v>
      </c>
      <c r="AC94" s="19">
        <f t="shared" si="54"/>
        <v>2.8301886792452828</v>
      </c>
      <c r="AD94" s="19">
        <f t="shared" si="55"/>
        <v>0</v>
      </c>
    </row>
    <row r="95" spans="2:30" x14ac:dyDescent="0.25">
      <c r="C95" s="13" t="s">
        <v>165</v>
      </c>
      <c r="D95" s="13" t="s">
        <v>166</v>
      </c>
      <c r="E95" s="14">
        <v>35</v>
      </c>
      <c r="F95" s="14">
        <v>35</v>
      </c>
      <c r="G95" s="14">
        <v>35</v>
      </c>
      <c r="H95" s="14">
        <v>200</v>
      </c>
      <c r="I95" s="14">
        <v>35</v>
      </c>
      <c r="J95" s="14">
        <v>35</v>
      </c>
      <c r="K95" s="14">
        <v>35</v>
      </c>
      <c r="L95" s="14">
        <v>35</v>
      </c>
      <c r="M95" s="14">
        <v>35</v>
      </c>
      <c r="N95" s="14">
        <v>35</v>
      </c>
      <c r="O95" s="14">
        <v>35</v>
      </c>
      <c r="P95" s="14">
        <v>35</v>
      </c>
      <c r="Q95" s="15">
        <f t="shared" si="44"/>
        <v>585</v>
      </c>
      <c r="R95" s="16">
        <v>173.34</v>
      </c>
      <c r="S95" s="16">
        <f t="shared" si="45"/>
        <v>411.65999999999997</v>
      </c>
      <c r="T95" s="17">
        <f t="shared" si="46"/>
        <v>2.3748701973001034</v>
      </c>
      <c r="U95" s="15">
        <f t="shared" si="47"/>
        <v>5.5188679245283021</v>
      </c>
      <c r="V95" s="16">
        <f t="shared" si="48"/>
        <v>1.6352830188679246</v>
      </c>
      <c r="W95" s="16">
        <f t="shared" si="49"/>
        <v>3.8835849056603777</v>
      </c>
      <c r="X95" s="18">
        <f t="shared" si="50"/>
        <v>585</v>
      </c>
      <c r="Y95" s="19">
        <v>0</v>
      </c>
      <c r="Z95" s="19">
        <f t="shared" si="51"/>
        <v>585</v>
      </c>
      <c r="AA95" s="20">
        <f t="shared" si="52"/>
        <v>0</v>
      </c>
      <c r="AB95" s="18">
        <f t="shared" si="53"/>
        <v>5.5188679245283021</v>
      </c>
      <c r="AC95" s="19">
        <f t="shared" si="54"/>
        <v>0</v>
      </c>
      <c r="AD95" s="19">
        <f t="shared" si="55"/>
        <v>5.5188679245283021</v>
      </c>
    </row>
    <row r="96" spans="2:30" x14ac:dyDescent="0.25">
      <c r="C96" s="13" t="s">
        <v>167</v>
      </c>
      <c r="D96" s="13" t="s">
        <v>168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5">
        <f t="shared" si="44"/>
        <v>0</v>
      </c>
      <c r="R96" s="16">
        <v>115.66</v>
      </c>
      <c r="S96" s="16">
        <f t="shared" si="45"/>
        <v>-115.66</v>
      </c>
      <c r="T96" s="17">
        <f t="shared" si="46"/>
        <v>-1</v>
      </c>
      <c r="U96" s="15">
        <f t="shared" si="47"/>
        <v>0</v>
      </c>
      <c r="V96" s="16">
        <f t="shared" si="48"/>
        <v>1.091132075471698</v>
      </c>
      <c r="W96" s="16">
        <f t="shared" si="49"/>
        <v>-1.091132075471698</v>
      </c>
      <c r="X96" s="18">
        <f t="shared" si="50"/>
        <v>0</v>
      </c>
      <c r="Y96" s="19">
        <v>0</v>
      </c>
      <c r="Z96" s="19">
        <f t="shared" si="51"/>
        <v>0</v>
      </c>
      <c r="AA96" s="20">
        <f t="shared" si="52"/>
        <v>0</v>
      </c>
      <c r="AB96" s="18">
        <f t="shared" si="53"/>
        <v>0</v>
      </c>
      <c r="AC96" s="19">
        <f t="shared" si="54"/>
        <v>0</v>
      </c>
      <c r="AD96" s="19">
        <f t="shared" si="55"/>
        <v>0</v>
      </c>
    </row>
    <row r="97" spans="2:30" x14ac:dyDescent="0.25">
      <c r="C97" s="13" t="s">
        <v>169</v>
      </c>
      <c r="D97" s="13" t="s">
        <v>170</v>
      </c>
      <c r="E97" s="14">
        <v>0</v>
      </c>
      <c r="F97" s="14">
        <v>0</v>
      </c>
      <c r="G97" s="14">
        <v>0</v>
      </c>
      <c r="H97" s="14">
        <v>600</v>
      </c>
      <c r="I97" s="14">
        <v>0</v>
      </c>
      <c r="J97" s="14">
        <v>0</v>
      </c>
      <c r="K97" s="14">
        <v>0</v>
      </c>
      <c r="L97" s="14">
        <v>0</v>
      </c>
      <c r="M97" s="14">
        <v>600</v>
      </c>
      <c r="N97" s="14">
        <v>0</v>
      </c>
      <c r="O97" s="14">
        <v>0</v>
      </c>
      <c r="P97" s="14">
        <v>0</v>
      </c>
      <c r="Q97" s="15">
        <f t="shared" si="44"/>
        <v>1200</v>
      </c>
      <c r="R97" s="16">
        <v>956.21</v>
      </c>
      <c r="S97" s="16">
        <f t="shared" si="45"/>
        <v>243.78999999999996</v>
      </c>
      <c r="T97" s="17">
        <f t="shared" si="46"/>
        <v>0.25495445561121505</v>
      </c>
      <c r="U97" s="15">
        <f t="shared" si="47"/>
        <v>11.320754716981131</v>
      </c>
      <c r="V97" s="16">
        <f t="shared" si="48"/>
        <v>9.0208490566037742</v>
      </c>
      <c r="W97" s="16">
        <f t="shared" si="49"/>
        <v>2.2999056603773571</v>
      </c>
      <c r="X97" s="18">
        <f t="shared" si="50"/>
        <v>1200</v>
      </c>
      <c r="Y97" s="19">
        <v>1200</v>
      </c>
      <c r="Z97" s="19">
        <f t="shared" si="51"/>
        <v>0</v>
      </c>
      <c r="AA97" s="20">
        <f t="shared" si="52"/>
        <v>0</v>
      </c>
      <c r="AB97" s="18">
        <f t="shared" si="53"/>
        <v>11.320754716981131</v>
      </c>
      <c r="AC97" s="19">
        <f t="shared" si="54"/>
        <v>11.320754716981131</v>
      </c>
      <c r="AD97" s="19">
        <f t="shared" si="55"/>
        <v>0</v>
      </c>
    </row>
    <row r="98" spans="2:30" x14ac:dyDescent="0.25">
      <c r="C98" s="13" t="s">
        <v>171</v>
      </c>
      <c r="D98" s="13" t="s">
        <v>172</v>
      </c>
      <c r="E98" s="14">
        <v>0</v>
      </c>
      <c r="F98" s="14">
        <v>0</v>
      </c>
      <c r="G98" s="14">
        <v>110</v>
      </c>
      <c r="H98" s="14">
        <v>0</v>
      </c>
      <c r="I98" s="14">
        <v>0</v>
      </c>
      <c r="J98" s="14">
        <v>110</v>
      </c>
      <c r="K98" s="14">
        <v>0</v>
      </c>
      <c r="L98" s="14">
        <v>0</v>
      </c>
      <c r="M98" s="14">
        <v>110</v>
      </c>
      <c r="N98" s="14">
        <v>0</v>
      </c>
      <c r="O98" s="14">
        <v>0</v>
      </c>
      <c r="P98" s="14">
        <v>110</v>
      </c>
      <c r="Q98" s="15">
        <f t="shared" si="44"/>
        <v>440</v>
      </c>
      <c r="R98" s="16">
        <v>276.43</v>
      </c>
      <c r="S98" s="16">
        <f t="shared" si="45"/>
        <v>163.57</v>
      </c>
      <c r="T98" s="17">
        <f t="shared" si="46"/>
        <v>0.59172304019100674</v>
      </c>
      <c r="U98" s="15">
        <f t="shared" si="47"/>
        <v>4.1509433962264151</v>
      </c>
      <c r="V98" s="16">
        <f t="shared" si="48"/>
        <v>2.6078301886792454</v>
      </c>
      <c r="W98" s="16">
        <f t="shared" si="49"/>
        <v>1.5431132075471696</v>
      </c>
      <c r="X98" s="18">
        <f t="shared" si="50"/>
        <v>440</v>
      </c>
      <c r="Y98" s="19">
        <v>300</v>
      </c>
      <c r="Z98" s="19">
        <f t="shared" si="51"/>
        <v>140</v>
      </c>
      <c r="AA98" s="20">
        <f t="shared" si="52"/>
        <v>0.46666666666666667</v>
      </c>
      <c r="AB98" s="18">
        <f t="shared" si="53"/>
        <v>4.1509433962264151</v>
      </c>
      <c r="AC98" s="19">
        <f t="shared" si="54"/>
        <v>2.8301886792452828</v>
      </c>
      <c r="AD98" s="19">
        <f t="shared" si="55"/>
        <v>1.3207547169811322</v>
      </c>
    </row>
    <row r="99" spans="2:30" x14ac:dyDescent="0.25">
      <c r="B99" s="47" t="s">
        <v>173</v>
      </c>
      <c r="C99" s="47"/>
      <c r="D99" s="47"/>
      <c r="E99" s="21">
        <f t="shared" ref="E99:R99" si="56">SUM(E83:E98)</f>
        <v>3297</v>
      </c>
      <c r="F99" s="21">
        <f t="shared" si="56"/>
        <v>3497</v>
      </c>
      <c r="G99" s="21">
        <f t="shared" si="56"/>
        <v>3407</v>
      </c>
      <c r="H99" s="21">
        <f t="shared" si="56"/>
        <v>4182</v>
      </c>
      <c r="I99" s="21">
        <f t="shared" si="56"/>
        <v>3497</v>
      </c>
      <c r="J99" s="21">
        <f t="shared" si="56"/>
        <v>3707</v>
      </c>
      <c r="K99" s="21">
        <f t="shared" si="56"/>
        <v>3297</v>
      </c>
      <c r="L99" s="21">
        <f t="shared" si="56"/>
        <v>3497</v>
      </c>
      <c r="M99" s="21">
        <f t="shared" si="56"/>
        <v>4007</v>
      </c>
      <c r="N99" s="21">
        <f t="shared" si="56"/>
        <v>3347</v>
      </c>
      <c r="O99" s="21">
        <f t="shared" si="56"/>
        <v>3297</v>
      </c>
      <c r="P99" s="21">
        <f t="shared" si="56"/>
        <v>3857</v>
      </c>
      <c r="Q99" s="22">
        <f t="shared" si="56"/>
        <v>42889</v>
      </c>
      <c r="R99" s="23">
        <f t="shared" si="56"/>
        <v>38028.909999999996</v>
      </c>
      <c r="S99" s="23">
        <f t="shared" si="45"/>
        <v>4860.0900000000038</v>
      </c>
      <c r="T99" s="24">
        <f t="shared" si="46"/>
        <v>0.12779987646240726</v>
      </c>
      <c r="U99" s="22">
        <f>SUM(U83:U98)</f>
        <v>404.61320754716979</v>
      </c>
      <c r="V99" s="23">
        <f>SUM(V83:V98)</f>
        <v>358.76330188679248</v>
      </c>
      <c r="W99" s="23">
        <f t="shared" si="49"/>
        <v>45.849905660377317</v>
      </c>
      <c r="X99" s="25">
        <f>SUM(X83:X98)</f>
        <v>42889</v>
      </c>
      <c r="Y99" s="26">
        <f>SUM(Y83:Y98)</f>
        <v>36864</v>
      </c>
      <c r="Z99" s="26">
        <f t="shared" si="51"/>
        <v>6025</v>
      </c>
      <c r="AA99" s="27">
        <f t="shared" si="52"/>
        <v>0.16343858506944445</v>
      </c>
      <c r="AB99" s="25">
        <f>SUM(AB83:AB98)</f>
        <v>404.61320754716979</v>
      </c>
      <c r="AC99" s="26">
        <f>SUM(AC83:AC98)</f>
        <v>347.7735849056603</v>
      </c>
      <c r="AD99" s="26">
        <f t="shared" si="55"/>
        <v>56.839622641509493</v>
      </c>
    </row>
    <row r="100" spans="2:30" x14ac:dyDescent="0.25">
      <c r="Q100" s="10"/>
      <c r="R100" s="11"/>
      <c r="S100" s="11"/>
      <c r="T100" s="11"/>
      <c r="U100" s="10"/>
      <c r="V100" s="11"/>
      <c r="W100" s="11"/>
      <c r="X100" s="12"/>
      <c r="Y100" s="1"/>
      <c r="Z100" s="1"/>
      <c r="AA100" s="1"/>
      <c r="AB100" s="12"/>
      <c r="AC100" s="1"/>
      <c r="AD100" s="1"/>
    </row>
    <row r="101" spans="2:30" x14ac:dyDescent="0.25">
      <c r="B101" s="47" t="s">
        <v>174</v>
      </c>
      <c r="C101" s="47"/>
      <c r="D101" s="47"/>
      <c r="Q101" s="10"/>
      <c r="R101" s="11"/>
      <c r="S101" s="11"/>
      <c r="T101" s="11"/>
      <c r="U101" s="10"/>
      <c r="V101" s="11"/>
      <c r="W101" s="11"/>
      <c r="X101" s="12"/>
      <c r="Y101" s="1"/>
      <c r="Z101" s="1"/>
      <c r="AA101" s="1"/>
      <c r="AB101" s="12"/>
      <c r="AC101" s="1"/>
      <c r="AD101" s="1"/>
    </row>
    <row r="102" spans="2:30" x14ac:dyDescent="0.25">
      <c r="C102" s="13" t="s">
        <v>175</v>
      </c>
      <c r="D102" s="13" t="s">
        <v>176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5">
        <f>SUM(E102:P102)</f>
        <v>0</v>
      </c>
      <c r="R102" s="16">
        <v>600</v>
      </c>
      <c r="S102" s="16">
        <f>Q102-R102</f>
        <v>-600</v>
      </c>
      <c r="T102" s="17">
        <f>IF(R102=0,0,(S102/R102))</f>
        <v>-1</v>
      </c>
      <c r="U102" s="15">
        <f t="shared" ref="U102:V105" si="57">IF(106=0,0,Q102/106)</f>
        <v>0</v>
      </c>
      <c r="V102" s="16">
        <f t="shared" si="57"/>
        <v>5.6603773584905657</v>
      </c>
      <c r="W102" s="16">
        <f>IF(AND(U102=0, V102=0),0,U102-V102)</f>
        <v>-5.6603773584905657</v>
      </c>
      <c r="X102" s="18">
        <f>SUM(E102:P102)</f>
        <v>0</v>
      </c>
      <c r="Y102" s="19">
        <v>1200</v>
      </c>
      <c r="Z102" s="19">
        <f>X102-Y102</f>
        <v>-1200</v>
      </c>
      <c r="AA102" s="20">
        <f>IF(Y102=0,0,(Z102/Y102))</f>
        <v>-1</v>
      </c>
      <c r="AB102" s="18">
        <f t="shared" ref="AB102:AC105" si="58">IF(106=0,0,X102/106)</f>
        <v>0</v>
      </c>
      <c r="AC102" s="19">
        <f t="shared" si="58"/>
        <v>11.320754716981131</v>
      </c>
      <c r="AD102" s="19">
        <f>IF(AND(AB102=0, AC102=0),0,AB102-AC102)</f>
        <v>-11.320754716981131</v>
      </c>
    </row>
    <row r="103" spans="2:30" x14ac:dyDescent="0.25">
      <c r="C103" s="13" t="s">
        <v>177</v>
      </c>
      <c r="D103" s="13" t="s">
        <v>178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5">
        <f>SUM(E103:P103)</f>
        <v>0</v>
      </c>
      <c r="R103" s="16">
        <v>9.8699999999999992</v>
      </c>
      <c r="S103" s="16">
        <f>Q103-R103</f>
        <v>-9.8699999999999992</v>
      </c>
      <c r="T103" s="17">
        <f>IF(R103=0,0,(S103/R103))</f>
        <v>-1</v>
      </c>
      <c r="U103" s="15">
        <f t="shared" si="57"/>
        <v>0</v>
      </c>
      <c r="V103" s="16">
        <f t="shared" si="57"/>
        <v>9.3113207547169799E-2</v>
      </c>
      <c r="W103" s="16">
        <f>IF(AND(U103=0, V103=0),0,U103-V103)</f>
        <v>-9.3113207547169799E-2</v>
      </c>
      <c r="X103" s="18">
        <f>SUM(E103:P103)</f>
        <v>0</v>
      </c>
      <c r="Y103" s="19">
        <v>0</v>
      </c>
      <c r="Z103" s="19">
        <f>X103-Y103</f>
        <v>0</v>
      </c>
      <c r="AA103" s="20">
        <f>IF(Y103=0,0,(Z103/Y103))</f>
        <v>0</v>
      </c>
      <c r="AB103" s="18">
        <f t="shared" si="58"/>
        <v>0</v>
      </c>
      <c r="AC103" s="19">
        <f t="shared" si="58"/>
        <v>0</v>
      </c>
      <c r="AD103" s="19">
        <f>IF(AND(AB103=0, AC103=0),0,AB103-AC103)</f>
        <v>0</v>
      </c>
    </row>
    <row r="104" spans="2:30" x14ac:dyDescent="0.25">
      <c r="C104" s="13" t="s">
        <v>179</v>
      </c>
      <c r="D104" s="13" t="s">
        <v>180</v>
      </c>
      <c r="E104" s="14">
        <v>0</v>
      </c>
      <c r="F104" s="14">
        <v>0</v>
      </c>
      <c r="G104" s="14">
        <v>0</v>
      </c>
      <c r="H104" s="14">
        <v>250</v>
      </c>
      <c r="I104" s="14">
        <v>0</v>
      </c>
      <c r="J104" s="14">
        <v>0</v>
      </c>
      <c r="K104" s="14">
        <v>0</v>
      </c>
      <c r="L104" s="14">
        <v>0</v>
      </c>
      <c r="M104" s="14">
        <v>250</v>
      </c>
      <c r="N104" s="14">
        <v>0</v>
      </c>
      <c r="O104" s="14">
        <v>0</v>
      </c>
      <c r="P104" s="14">
        <v>0</v>
      </c>
      <c r="Q104" s="15">
        <f>SUM(E104:P104)</f>
        <v>500</v>
      </c>
      <c r="R104" s="16">
        <v>433.96</v>
      </c>
      <c r="S104" s="16">
        <f>Q104-R104</f>
        <v>66.04000000000002</v>
      </c>
      <c r="T104" s="17">
        <f>IF(R104=0,0,(S104/R104))</f>
        <v>0.15217992441699701</v>
      </c>
      <c r="U104" s="15">
        <f t="shared" si="57"/>
        <v>4.716981132075472</v>
      </c>
      <c r="V104" s="16">
        <f t="shared" si="57"/>
        <v>4.0939622641509432</v>
      </c>
      <c r="W104" s="16">
        <f>IF(AND(U104=0, V104=0),0,U104-V104)</f>
        <v>0.62301886792452876</v>
      </c>
      <c r="X104" s="18">
        <f>SUM(E104:P104)</f>
        <v>500</v>
      </c>
      <c r="Y104" s="19">
        <v>0</v>
      </c>
      <c r="Z104" s="19">
        <f>X104-Y104</f>
        <v>500</v>
      </c>
      <c r="AA104" s="20">
        <f>IF(Y104=0,0,(Z104/Y104))</f>
        <v>0</v>
      </c>
      <c r="AB104" s="18">
        <f t="shared" si="58"/>
        <v>4.716981132075472</v>
      </c>
      <c r="AC104" s="19">
        <f t="shared" si="58"/>
        <v>0</v>
      </c>
      <c r="AD104" s="19">
        <f>IF(AND(AB104=0, AC104=0),0,AB104-AC104)</f>
        <v>4.716981132075472</v>
      </c>
    </row>
    <row r="105" spans="2:30" x14ac:dyDescent="0.25">
      <c r="C105" s="13" t="s">
        <v>181</v>
      </c>
      <c r="D105" s="13" t="s">
        <v>182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415</v>
      </c>
      <c r="O105" s="14">
        <v>0</v>
      </c>
      <c r="P105" s="14">
        <v>0</v>
      </c>
      <c r="Q105" s="15">
        <f>SUM(E105:P105)</f>
        <v>415</v>
      </c>
      <c r="R105" s="16">
        <v>0</v>
      </c>
      <c r="S105" s="16">
        <f>Q105-R105</f>
        <v>415</v>
      </c>
      <c r="T105" s="17">
        <f>IF(R105=0,0,(S105/R105))</f>
        <v>0</v>
      </c>
      <c r="U105" s="15">
        <f t="shared" si="57"/>
        <v>3.9150943396226414</v>
      </c>
      <c r="V105" s="16">
        <f t="shared" si="57"/>
        <v>0</v>
      </c>
      <c r="W105" s="16">
        <f>IF(AND(U105=0, V105=0),0,U105-V105)</f>
        <v>3.9150943396226414</v>
      </c>
      <c r="X105" s="18">
        <f>SUM(E105:P105)</f>
        <v>415</v>
      </c>
      <c r="Y105" s="19">
        <v>0</v>
      </c>
      <c r="Z105" s="19">
        <f>X105-Y105</f>
        <v>415</v>
      </c>
      <c r="AA105" s="20">
        <f>IF(Y105=0,0,(Z105/Y105))</f>
        <v>0</v>
      </c>
      <c r="AB105" s="18">
        <f t="shared" si="58"/>
        <v>3.9150943396226414</v>
      </c>
      <c r="AC105" s="19">
        <f t="shared" si="58"/>
        <v>0</v>
      </c>
      <c r="AD105" s="19">
        <f>IF(AND(AB105=0, AC105=0),0,AB105-AC105)</f>
        <v>3.9150943396226414</v>
      </c>
    </row>
    <row r="106" spans="2:30" x14ac:dyDescent="0.25">
      <c r="B106" s="47" t="s">
        <v>183</v>
      </c>
      <c r="C106" s="47"/>
      <c r="D106" s="47"/>
      <c r="E106" s="21">
        <f t="shared" ref="E106:R106" si="59">SUM(E102:E105)</f>
        <v>0</v>
      </c>
      <c r="F106" s="21">
        <f t="shared" si="59"/>
        <v>0</v>
      </c>
      <c r="G106" s="21">
        <f t="shared" si="59"/>
        <v>0</v>
      </c>
      <c r="H106" s="21">
        <f t="shared" si="59"/>
        <v>250</v>
      </c>
      <c r="I106" s="21">
        <f t="shared" si="59"/>
        <v>0</v>
      </c>
      <c r="J106" s="21">
        <f t="shared" si="59"/>
        <v>0</v>
      </c>
      <c r="K106" s="21">
        <f t="shared" si="59"/>
        <v>0</v>
      </c>
      <c r="L106" s="21">
        <f t="shared" si="59"/>
        <v>0</v>
      </c>
      <c r="M106" s="21">
        <f t="shared" si="59"/>
        <v>250</v>
      </c>
      <c r="N106" s="21">
        <f t="shared" si="59"/>
        <v>415</v>
      </c>
      <c r="O106" s="21">
        <f t="shared" si="59"/>
        <v>0</v>
      </c>
      <c r="P106" s="21">
        <f t="shared" si="59"/>
        <v>0</v>
      </c>
      <c r="Q106" s="22">
        <f t="shared" si="59"/>
        <v>915</v>
      </c>
      <c r="R106" s="23">
        <f t="shared" si="59"/>
        <v>1043.83</v>
      </c>
      <c r="S106" s="23">
        <f>Q106-R106</f>
        <v>-128.82999999999993</v>
      </c>
      <c r="T106" s="24">
        <f>IF(R106=0,0,(S106/R106))</f>
        <v>-0.12342048034641651</v>
      </c>
      <c r="U106" s="22">
        <f>SUM(U102:U105)</f>
        <v>8.6320754716981138</v>
      </c>
      <c r="V106" s="23">
        <f>SUM(V102:V105)</f>
        <v>9.8474528301886792</v>
      </c>
      <c r="W106" s="23">
        <f>IF(AND(U106=0, V106=0),0,U106-V106)</f>
        <v>-1.2153773584905654</v>
      </c>
      <c r="X106" s="25">
        <f>SUM(X102:X105)</f>
        <v>915</v>
      </c>
      <c r="Y106" s="26">
        <f>SUM(Y102:Y105)</f>
        <v>1200</v>
      </c>
      <c r="Z106" s="26">
        <f>X106-Y106</f>
        <v>-285</v>
      </c>
      <c r="AA106" s="27">
        <f>IF(Y106=0,0,(Z106/Y106))</f>
        <v>-0.23749999999999999</v>
      </c>
      <c r="AB106" s="25">
        <f>SUM(AB102:AB105)</f>
        <v>8.6320754716981138</v>
      </c>
      <c r="AC106" s="26">
        <f>SUM(AC102:AC105)</f>
        <v>11.320754716981131</v>
      </c>
      <c r="AD106" s="26">
        <f>IF(AND(AB106=0, AC106=0),0,AB106-AC106)</f>
        <v>-2.6886792452830175</v>
      </c>
    </row>
    <row r="107" spans="2:30" x14ac:dyDescent="0.25">
      <c r="Q107" s="10"/>
      <c r="R107" s="11"/>
      <c r="S107" s="11"/>
      <c r="T107" s="11"/>
      <c r="U107" s="10"/>
      <c r="V107" s="11"/>
      <c r="W107" s="11"/>
      <c r="X107" s="12"/>
      <c r="Y107" s="1"/>
      <c r="Z107" s="1"/>
      <c r="AA107" s="1"/>
      <c r="AB107" s="12"/>
      <c r="AC107" s="1"/>
      <c r="AD107" s="1"/>
    </row>
    <row r="108" spans="2:30" x14ac:dyDescent="0.25">
      <c r="B108" s="47" t="s">
        <v>184</v>
      </c>
      <c r="C108" s="47"/>
      <c r="D108" s="47"/>
      <c r="Q108" s="10"/>
      <c r="R108" s="11"/>
      <c r="S108" s="11"/>
      <c r="T108" s="11"/>
      <c r="U108" s="10"/>
      <c r="V108" s="11"/>
      <c r="W108" s="11"/>
      <c r="X108" s="12"/>
      <c r="Y108" s="1"/>
      <c r="Z108" s="1"/>
      <c r="AA108" s="1"/>
      <c r="AB108" s="12"/>
      <c r="AC108" s="1"/>
      <c r="AD108" s="1"/>
    </row>
    <row r="109" spans="2:30" x14ac:dyDescent="0.25">
      <c r="C109" s="13" t="s">
        <v>185</v>
      </c>
      <c r="D109" s="13" t="s">
        <v>186</v>
      </c>
      <c r="E109" s="14">
        <v>7154</v>
      </c>
      <c r="F109" s="14">
        <v>4770</v>
      </c>
      <c r="G109" s="14">
        <v>4770</v>
      </c>
      <c r="H109" s="14">
        <v>4770</v>
      </c>
      <c r="I109" s="14">
        <v>4770</v>
      </c>
      <c r="J109" s="14">
        <v>4770</v>
      </c>
      <c r="K109" s="14">
        <v>4770</v>
      </c>
      <c r="L109" s="14">
        <v>7154</v>
      </c>
      <c r="M109" s="14">
        <v>4770</v>
      </c>
      <c r="N109" s="14">
        <v>4770</v>
      </c>
      <c r="O109" s="14">
        <v>4770</v>
      </c>
      <c r="P109" s="14">
        <v>4770</v>
      </c>
      <c r="Q109" s="15">
        <f t="shared" ref="Q109:Q117" si="60">SUM(E109:P109)</f>
        <v>62008</v>
      </c>
      <c r="R109" s="16">
        <v>54804.4</v>
      </c>
      <c r="S109" s="16">
        <f t="shared" ref="S109:S118" si="61">Q109-R109</f>
        <v>7203.5999999999985</v>
      </c>
      <c r="T109" s="17">
        <f t="shared" ref="T109:T118" si="62">IF(R109=0,0,(S109/R109))</f>
        <v>0.13144200100721837</v>
      </c>
      <c r="U109" s="15">
        <f t="shared" ref="U109:U117" si="63">IF(106=0,0,Q109/106)</f>
        <v>584.98113207547169</v>
      </c>
      <c r="V109" s="16">
        <f t="shared" ref="V109:V117" si="64">IF(106=0,0,R109/106)</f>
        <v>517.02264150943392</v>
      </c>
      <c r="W109" s="16">
        <f t="shared" ref="W109:W118" si="65">IF(AND(U109=0, V109=0),0,U109-V109)</f>
        <v>67.958490566037767</v>
      </c>
      <c r="X109" s="18">
        <f t="shared" ref="X109:X117" si="66">SUM(E109:P109)</f>
        <v>62008</v>
      </c>
      <c r="Y109" s="19">
        <v>61502</v>
      </c>
      <c r="Z109" s="19">
        <f t="shared" ref="Z109:Z118" si="67">X109-Y109</f>
        <v>506</v>
      </c>
      <c r="AA109" s="20">
        <f t="shared" ref="AA109:AA118" si="68">IF(Y109=0,0,(Z109/Y109))</f>
        <v>8.2273747195213166E-3</v>
      </c>
      <c r="AB109" s="18">
        <f t="shared" ref="AB109:AB117" si="69">IF(106=0,0,X109/106)</f>
        <v>584.98113207547169</v>
      </c>
      <c r="AC109" s="19">
        <f t="shared" ref="AC109:AC117" si="70">IF(106=0,0,Y109/106)</f>
        <v>580.20754716981128</v>
      </c>
      <c r="AD109" s="19">
        <f t="shared" ref="AD109:AD118" si="71">IF(AND(AB109=0, AC109=0),0,AB109-AC109)</f>
        <v>4.7735849056604138</v>
      </c>
    </row>
    <row r="110" spans="2:30" x14ac:dyDescent="0.25">
      <c r="C110" s="13" t="s">
        <v>187</v>
      </c>
      <c r="D110" s="13" t="s">
        <v>188</v>
      </c>
      <c r="E110" s="14">
        <v>18922</v>
      </c>
      <c r="F110" s="14">
        <v>12615</v>
      </c>
      <c r="G110" s="14">
        <v>12615</v>
      </c>
      <c r="H110" s="14">
        <v>12615</v>
      </c>
      <c r="I110" s="14">
        <v>12615</v>
      </c>
      <c r="J110" s="14">
        <v>12615</v>
      </c>
      <c r="K110" s="14">
        <v>12615</v>
      </c>
      <c r="L110" s="14">
        <v>18922</v>
      </c>
      <c r="M110" s="14">
        <v>12615</v>
      </c>
      <c r="N110" s="14">
        <v>12615</v>
      </c>
      <c r="O110" s="14">
        <v>12615</v>
      </c>
      <c r="P110" s="14">
        <v>12615</v>
      </c>
      <c r="Q110" s="15">
        <f t="shared" si="60"/>
        <v>163994</v>
      </c>
      <c r="R110" s="16">
        <v>86563.53</v>
      </c>
      <c r="S110" s="16">
        <f t="shared" si="61"/>
        <v>77430.47</v>
      </c>
      <c r="T110" s="17">
        <f t="shared" si="62"/>
        <v>0.89449298105102693</v>
      </c>
      <c r="U110" s="15">
        <f t="shared" si="63"/>
        <v>1547.1132075471698</v>
      </c>
      <c r="V110" s="16">
        <f t="shared" si="64"/>
        <v>816.63707547169815</v>
      </c>
      <c r="W110" s="16">
        <f t="shared" si="65"/>
        <v>730.4761320754717</v>
      </c>
      <c r="X110" s="18">
        <f t="shared" si="66"/>
        <v>163994</v>
      </c>
      <c r="Y110" s="19">
        <v>85696</v>
      </c>
      <c r="Z110" s="19">
        <f t="shared" si="67"/>
        <v>78298</v>
      </c>
      <c r="AA110" s="20">
        <f t="shared" si="68"/>
        <v>0.91367158327109788</v>
      </c>
      <c r="AB110" s="18">
        <f t="shared" si="69"/>
        <v>1547.1132075471698</v>
      </c>
      <c r="AC110" s="19">
        <f t="shared" si="70"/>
        <v>808.45283018867929</v>
      </c>
      <c r="AD110" s="19">
        <f t="shared" si="71"/>
        <v>738.66037735849056</v>
      </c>
    </row>
    <row r="111" spans="2:30" x14ac:dyDescent="0.25">
      <c r="C111" s="13" t="s">
        <v>189</v>
      </c>
      <c r="D111" s="13" t="s">
        <v>190</v>
      </c>
      <c r="E111" s="14">
        <v>538.75</v>
      </c>
      <c r="F111" s="14">
        <v>360</v>
      </c>
      <c r="G111" s="14">
        <v>360</v>
      </c>
      <c r="H111" s="14">
        <v>360</v>
      </c>
      <c r="I111" s="14">
        <v>360</v>
      </c>
      <c r="J111" s="14">
        <v>360</v>
      </c>
      <c r="K111" s="14">
        <v>360</v>
      </c>
      <c r="L111" s="14">
        <v>538.75</v>
      </c>
      <c r="M111" s="14">
        <v>360</v>
      </c>
      <c r="N111" s="14">
        <v>360</v>
      </c>
      <c r="O111" s="14">
        <v>360</v>
      </c>
      <c r="P111" s="14">
        <v>360</v>
      </c>
      <c r="Q111" s="15">
        <f t="shared" si="60"/>
        <v>4677.5</v>
      </c>
      <c r="R111" s="16">
        <v>3610.3</v>
      </c>
      <c r="S111" s="16">
        <f t="shared" si="61"/>
        <v>1067.1999999999998</v>
      </c>
      <c r="T111" s="17">
        <f t="shared" si="62"/>
        <v>0.29559870370883301</v>
      </c>
      <c r="U111" s="15">
        <f t="shared" si="63"/>
        <v>44.127358490566039</v>
      </c>
      <c r="V111" s="16">
        <f t="shared" si="64"/>
        <v>34.059433962264151</v>
      </c>
      <c r="W111" s="16">
        <f t="shared" si="65"/>
        <v>10.067924528301887</v>
      </c>
      <c r="X111" s="18">
        <f t="shared" si="66"/>
        <v>4677.5</v>
      </c>
      <c r="Y111" s="19">
        <v>3543</v>
      </c>
      <c r="Z111" s="19">
        <f t="shared" si="67"/>
        <v>1134.5</v>
      </c>
      <c r="AA111" s="20">
        <f t="shared" si="68"/>
        <v>0.32020886254586506</v>
      </c>
      <c r="AB111" s="18">
        <f t="shared" si="69"/>
        <v>44.127358490566039</v>
      </c>
      <c r="AC111" s="19">
        <f t="shared" si="70"/>
        <v>33.424528301886795</v>
      </c>
      <c r="AD111" s="19">
        <f t="shared" si="71"/>
        <v>10.702830188679243</v>
      </c>
    </row>
    <row r="112" spans="2:30" x14ac:dyDescent="0.25">
      <c r="C112" s="13" t="s">
        <v>191</v>
      </c>
      <c r="D112" s="13" t="s">
        <v>192</v>
      </c>
      <c r="E112" s="14">
        <v>2700</v>
      </c>
      <c r="F112" s="14">
        <v>0</v>
      </c>
      <c r="G112" s="14">
        <v>0</v>
      </c>
      <c r="H112" s="14">
        <v>2700</v>
      </c>
      <c r="I112" s="14">
        <v>0</v>
      </c>
      <c r="J112" s="14">
        <v>0</v>
      </c>
      <c r="K112" s="14">
        <v>2700</v>
      </c>
      <c r="L112" s="14">
        <v>0</v>
      </c>
      <c r="M112" s="14">
        <v>0</v>
      </c>
      <c r="N112" s="14">
        <v>2700</v>
      </c>
      <c r="O112" s="14">
        <v>0</v>
      </c>
      <c r="P112" s="14">
        <v>0</v>
      </c>
      <c r="Q112" s="15">
        <f t="shared" si="60"/>
        <v>10800</v>
      </c>
      <c r="R112" s="16">
        <v>8316.7999999999993</v>
      </c>
      <c r="S112" s="16">
        <f t="shared" si="61"/>
        <v>2483.2000000000007</v>
      </c>
      <c r="T112" s="17">
        <f t="shared" si="62"/>
        <v>0.29857637552904975</v>
      </c>
      <c r="U112" s="15">
        <f t="shared" si="63"/>
        <v>101.88679245283019</v>
      </c>
      <c r="V112" s="16">
        <f t="shared" si="64"/>
        <v>78.460377358490561</v>
      </c>
      <c r="W112" s="16">
        <f t="shared" si="65"/>
        <v>23.426415094339632</v>
      </c>
      <c r="X112" s="18">
        <f t="shared" si="66"/>
        <v>10800</v>
      </c>
      <c r="Y112" s="19">
        <v>8400</v>
      </c>
      <c r="Z112" s="19">
        <f t="shared" si="67"/>
        <v>2400</v>
      </c>
      <c r="AA112" s="20">
        <f t="shared" si="68"/>
        <v>0.2857142857142857</v>
      </c>
      <c r="AB112" s="18">
        <f t="shared" si="69"/>
        <v>101.88679245283019</v>
      </c>
      <c r="AC112" s="19">
        <f t="shared" si="70"/>
        <v>79.245283018867923</v>
      </c>
      <c r="AD112" s="19">
        <f t="shared" si="71"/>
        <v>22.64150943396227</v>
      </c>
    </row>
    <row r="113" spans="2:31" x14ac:dyDescent="0.25">
      <c r="C113" s="13" t="s">
        <v>193</v>
      </c>
      <c r="D113" s="13" t="s">
        <v>194</v>
      </c>
      <c r="E113" s="14">
        <v>1535</v>
      </c>
      <c r="F113" s="14">
        <v>1022.5</v>
      </c>
      <c r="G113" s="14">
        <v>1022.5</v>
      </c>
      <c r="H113" s="14">
        <v>1022.5</v>
      </c>
      <c r="I113" s="14">
        <v>1022.5</v>
      </c>
      <c r="J113" s="14">
        <v>1022.5</v>
      </c>
      <c r="K113" s="14">
        <v>1022.5</v>
      </c>
      <c r="L113" s="14">
        <v>1535</v>
      </c>
      <c r="M113" s="14">
        <v>1022.5</v>
      </c>
      <c r="N113" s="14">
        <v>1022.5</v>
      </c>
      <c r="O113" s="14">
        <v>1022.5</v>
      </c>
      <c r="P113" s="14">
        <v>1022.5</v>
      </c>
      <c r="Q113" s="15">
        <f t="shared" si="60"/>
        <v>13295</v>
      </c>
      <c r="R113" s="16">
        <v>8909.31</v>
      </c>
      <c r="S113" s="16">
        <f t="shared" si="61"/>
        <v>4385.6900000000005</v>
      </c>
      <c r="T113" s="17">
        <f t="shared" si="62"/>
        <v>0.49225922097221902</v>
      </c>
      <c r="U113" s="15">
        <f t="shared" si="63"/>
        <v>125.4245283018868</v>
      </c>
      <c r="V113" s="16">
        <f t="shared" si="64"/>
        <v>84.050094339622632</v>
      </c>
      <c r="W113" s="16">
        <f t="shared" si="65"/>
        <v>41.374433962264163</v>
      </c>
      <c r="X113" s="18">
        <f t="shared" si="66"/>
        <v>13295</v>
      </c>
      <c r="Y113" s="19">
        <v>11280</v>
      </c>
      <c r="Z113" s="19">
        <f t="shared" si="67"/>
        <v>2015</v>
      </c>
      <c r="AA113" s="20">
        <f t="shared" si="68"/>
        <v>0.17863475177304963</v>
      </c>
      <c r="AB113" s="18">
        <f t="shared" si="69"/>
        <v>125.4245283018868</v>
      </c>
      <c r="AC113" s="19">
        <f t="shared" si="70"/>
        <v>106.41509433962264</v>
      </c>
      <c r="AD113" s="19">
        <f t="shared" si="71"/>
        <v>19.009433962264154</v>
      </c>
    </row>
    <row r="114" spans="2:31" x14ac:dyDescent="0.25">
      <c r="C114" s="13" t="s">
        <v>195</v>
      </c>
      <c r="D114" s="13" t="s">
        <v>196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5">
        <f t="shared" si="60"/>
        <v>0</v>
      </c>
      <c r="R114" s="16">
        <v>1331.47</v>
      </c>
      <c r="S114" s="16">
        <f t="shared" si="61"/>
        <v>-1331.47</v>
      </c>
      <c r="T114" s="17">
        <f t="shared" si="62"/>
        <v>-1</v>
      </c>
      <c r="U114" s="15">
        <f t="shared" si="63"/>
        <v>0</v>
      </c>
      <c r="V114" s="16">
        <f t="shared" si="64"/>
        <v>12.561037735849057</v>
      </c>
      <c r="W114" s="16">
        <f t="shared" si="65"/>
        <v>-12.561037735849057</v>
      </c>
      <c r="X114" s="18">
        <f t="shared" si="66"/>
        <v>0</v>
      </c>
      <c r="Y114" s="19">
        <v>0</v>
      </c>
      <c r="Z114" s="19">
        <f t="shared" si="67"/>
        <v>0</v>
      </c>
      <c r="AA114" s="20">
        <f t="shared" si="68"/>
        <v>0</v>
      </c>
      <c r="AB114" s="18">
        <f t="shared" si="69"/>
        <v>0</v>
      </c>
      <c r="AC114" s="19">
        <f t="shared" si="70"/>
        <v>0</v>
      </c>
      <c r="AD114" s="19">
        <f t="shared" si="71"/>
        <v>0</v>
      </c>
    </row>
    <row r="115" spans="2:31" x14ac:dyDescent="0.25">
      <c r="C115" s="13" t="s">
        <v>197</v>
      </c>
      <c r="D115" s="13" t="s">
        <v>198</v>
      </c>
      <c r="E115" s="14">
        <v>325</v>
      </c>
      <c r="F115" s="14">
        <v>275</v>
      </c>
      <c r="G115" s="14">
        <v>275</v>
      </c>
      <c r="H115" s="14">
        <v>275</v>
      </c>
      <c r="I115" s="14">
        <v>275</v>
      </c>
      <c r="J115" s="14">
        <v>275</v>
      </c>
      <c r="K115" s="14">
        <v>275</v>
      </c>
      <c r="L115" s="14">
        <v>325</v>
      </c>
      <c r="M115" s="14">
        <v>275</v>
      </c>
      <c r="N115" s="14">
        <v>275</v>
      </c>
      <c r="O115" s="14">
        <v>275</v>
      </c>
      <c r="P115" s="14">
        <v>275</v>
      </c>
      <c r="Q115" s="15">
        <f t="shared" si="60"/>
        <v>3400</v>
      </c>
      <c r="R115" s="16">
        <v>3256.59</v>
      </c>
      <c r="S115" s="16">
        <f t="shared" si="61"/>
        <v>143.40999999999985</v>
      </c>
      <c r="T115" s="17">
        <f t="shared" si="62"/>
        <v>4.4036860642573936E-2</v>
      </c>
      <c r="U115" s="15">
        <f t="shared" si="63"/>
        <v>32.075471698113205</v>
      </c>
      <c r="V115" s="16">
        <f t="shared" si="64"/>
        <v>30.722547169811321</v>
      </c>
      <c r="W115" s="16">
        <f t="shared" si="65"/>
        <v>1.3529245283018838</v>
      </c>
      <c r="X115" s="18">
        <f t="shared" si="66"/>
        <v>3400</v>
      </c>
      <c r="Y115" s="19">
        <v>4080</v>
      </c>
      <c r="Z115" s="19">
        <f t="shared" si="67"/>
        <v>-680</v>
      </c>
      <c r="AA115" s="20">
        <f t="shared" si="68"/>
        <v>-0.16666666666666666</v>
      </c>
      <c r="AB115" s="18">
        <f t="shared" si="69"/>
        <v>32.075471698113205</v>
      </c>
      <c r="AC115" s="19">
        <f t="shared" si="70"/>
        <v>38.490566037735846</v>
      </c>
      <c r="AD115" s="19">
        <f t="shared" si="71"/>
        <v>-6.415094339622641</v>
      </c>
    </row>
    <row r="116" spans="2:31" x14ac:dyDescent="0.25">
      <c r="C116" s="13" t="s">
        <v>199</v>
      </c>
      <c r="D116" s="13" t="s">
        <v>200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5">
        <f t="shared" si="60"/>
        <v>0</v>
      </c>
      <c r="R116" s="16">
        <v>15737.15</v>
      </c>
      <c r="S116" s="16">
        <f t="shared" si="61"/>
        <v>-15737.15</v>
      </c>
      <c r="T116" s="17">
        <f t="shared" si="62"/>
        <v>-1</v>
      </c>
      <c r="U116" s="15">
        <f t="shared" si="63"/>
        <v>0</v>
      </c>
      <c r="V116" s="16">
        <f t="shared" si="64"/>
        <v>148.463679245283</v>
      </c>
      <c r="W116" s="16">
        <f t="shared" si="65"/>
        <v>-148.463679245283</v>
      </c>
      <c r="X116" s="18">
        <f t="shared" si="66"/>
        <v>0</v>
      </c>
      <c r="Y116" s="19">
        <v>16824</v>
      </c>
      <c r="Z116" s="19">
        <f t="shared" si="67"/>
        <v>-16824</v>
      </c>
      <c r="AA116" s="20">
        <f t="shared" si="68"/>
        <v>-1</v>
      </c>
      <c r="AB116" s="18">
        <f t="shared" si="69"/>
        <v>0</v>
      </c>
      <c r="AC116" s="19">
        <f t="shared" si="70"/>
        <v>158.71698113207546</v>
      </c>
      <c r="AD116" s="19">
        <f t="shared" si="71"/>
        <v>-158.71698113207546</v>
      </c>
    </row>
    <row r="117" spans="2:31" x14ac:dyDescent="0.25">
      <c r="C117" s="13" t="s">
        <v>201</v>
      </c>
      <c r="D117" s="13" t="s">
        <v>202</v>
      </c>
      <c r="E117" s="14">
        <v>541.25</v>
      </c>
      <c r="F117" s="14">
        <v>362.5</v>
      </c>
      <c r="G117" s="14">
        <v>362.5</v>
      </c>
      <c r="H117" s="14">
        <v>362.5</v>
      </c>
      <c r="I117" s="14">
        <v>362.5</v>
      </c>
      <c r="J117" s="14">
        <v>362.5</v>
      </c>
      <c r="K117" s="14">
        <v>362.5</v>
      </c>
      <c r="L117" s="14">
        <v>541.25</v>
      </c>
      <c r="M117" s="14">
        <v>362.5</v>
      </c>
      <c r="N117" s="14">
        <v>362.5</v>
      </c>
      <c r="O117" s="14">
        <v>362.5</v>
      </c>
      <c r="P117" s="14">
        <v>362.5</v>
      </c>
      <c r="Q117" s="15">
        <f t="shared" si="60"/>
        <v>4707.5</v>
      </c>
      <c r="R117" s="16">
        <v>2348.96</v>
      </c>
      <c r="S117" s="16">
        <f t="shared" si="61"/>
        <v>2358.54</v>
      </c>
      <c r="T117" s="17">
        <f t="shared" si="62"/>
        <v>1.0040784006539063</v>
      </c>
      <c r="U117" s="15">
        <f t="shared" si="63"/>
        <v>44.410377358490564</v>
      </c>
      <c r="V117" s="16">
        <f t="shared" si="64"/>
        <v>22.16</v>
      </c>
      <c r="W117" s="16">
        <f t="shared" si="65"/>
        <v>22.250377358490564</v>
      </c>
      <c r="X117" s="18">
        <f t="shared" si="66"/>
        <v>4707.5</v>
      </c>
      <c r="Y117" s="19">
        <v>3804</v>
      </c>
      <c r="Z117" s="19">
        <f t="shared" si="67"/>
        <v>903.5</v>
      </c>
      <c r="AA117" s="20">
        <f t="shared" si="68"/>
        <v>0.23751314405888538</v>
      </c>
      <c r="AB117" s="18">
        <f t="shared" si="69"/>
        <v>44.410377358490564</v>
      </c>
      <c r="AC117" s="19">
        <f t="shared" si="70"/>
        <v>35.886792452830186</v>
      </c>
      <c r="AD117" s="19">
        <f t="shared" si="71"/>
        <v>8.5235849056603783</v>
      </c>
    </row>
    <row r="118" spans="2:31" x14ac:dyDescent="0.25">
      <c r="B118" s="47" t="s">
        <v>203</v>
      </c>
      <c r="C118" s="47"/>
      <c r="D118" s="47"/>
      <c r="E118" s="21">
        <f t="shared" ref="E118:R118" si="72">SUM(E109:E117)</f>
        <v>31716</v>
      </c>
      <c r="F118" s="21">
        <f t="shared" si="72"/>
        <v>19405</v>
      </c>
      <c r="G118" s="21">
        <f t="shared" si="72"/>
        <v>19405</v>
      </c>
      <c r="H118" s="21">
        <f t="shared" si="72"/>
        <v>22105</v>
      </c>
      <c r="I118" s="21">
        <f t="shared" si="72"/>
        <v>19405</v>
      </c>
      <c r="J118" s="21">
        <f t="shared" si="72"/>
        <v>19405</v>
      </c>
      <c r="K118" s="21">
        <f t="shared" si="72"/>
        <v>22105</v>
      </c>
      <c r="L118" s="21">
        <f t="shared" si="72"/>
        <v>29016</v>
      </c>
      <c r="M118" s="21">
        <f t="shared" si="72"/>
        <v>19405</v>
      </c>
      <c r="N118" s="21">
        <f t="shared" si="72"/>
        <v>22105</v>
      </c>
      <c r="O118" s="21">
        <f t="shared" si="72"/>
        <v>19405</v>
      </c>
      <c r="P118" s="21">
        <f t="shared" si="72"/>
        <v>19405</v>
      </c>
      <c r="Q118" s="22">
        <f t="shared" si="72"/>
        <v>262882</v>
      </c>
      <c r="R118" s="23">
        <f t="shared" si="72"/>
        <v>184878.50999999995</v>
      </c>
      <c r="S118" s="23">
        <f t="shared" si="61"/>
        <v>78003.490000000049</v>
      </c>
      <c r="T118" s="24">
        <f t="shared" si="62"/>
        <v>0.42191756088904042</v>
      </c>
      <c r="U118" s="22">
        <f>SUM(U109:U117)</f>
        <v>2480.0188679245289</v>
      </c>
      <c r="V118" s="23">
        <f>SUM(V109:V117)</f>
        <v>1744.136886792453</v>
      </c>
      <c r="W118" s="23">
        <f t="shared" si="65"/>
        <v>735.88198113207591</v>
      </c>
      <c r="X118" s="25">
        <f>SUM(X109:X117)</f>
        <v>262882</v>
      </c>
      <c r="Y118" s="26">
        <f>SUM(Y109:Y117)</f>
        <v>195129</v>
      </c>
      <c r="Z118" s="26">
        <f t="shared" si="67"/>
        <v>67753</v>
      </c>
      <c r="AA118" s="27">
        <f t="shared" si="68"/>
        <v>0.34722158162036398</v>
      </c>
      <c r="AB118" s="25">
        <f>SUM(AB109:AB117)</f>
        <v>2480.0188679245289</v>
      </c>
      <c r="AC118" s="26">
        <f>SUM(AC109:AC117)</f>
        <v>1840.8396226415093</v>
      </c>
      <c r="AD118" s="26">
        <f t="shared" si="71"/>
        <v>639.17924528301955</v>
      </c>
    </row>
    <row r="119" spans="2:31" x14ac:dyDescent="0.25">
      <c r="Q119" s="10"/>
      <c r="R119" s="11"/>
      <c r="S119" s="11"/>
      <c r="T119" s="11"/>
      <c r="U119" s="10"/>
      <c r="V119" s="11"/>
      <c r="W119" s="11"/>
      <c r="X119" s="12"/>
      <c r="Y119" s="1"/>
      <c r="Z119" s="1"/>
      <c r="AA119" s="1"/>
      <c r="AB119" s="12"/>
      <c r="AC119" s="1"/>
      <c r="AD119" s="1"/>
    </row>
    <row r="120" spans="2:31" x14ac:dyDescent="0.25">
      <c r="B120" s="47" t="s">
        <v>204</v>
      </c>
      <c r="C120" s="47"/>
      <c r="D120" s="47"/>
      <c r="Q120" s="10"/>
      <c r="R120" s="11"/>
      <c r="S120" s="11"/>
      <c r="T120" s="11"/>
      <c r="U120" s="10"/>
      <c r="V120" s="11"/>
      <c r="W120" s="11"/>
      <c r="X120" s="12"/>
      <c r="Y120" s="1"/>
      <c r="Z120" s="1"/>
      <c r="AA120" s="1"/>
      <c r="AB120" s="12"/>
      <c r="AC120" s="1"/>
      <c r="AD120" s="1"/>
    </row>
    <row r="121" spans="2:31" x14ac:dyDescent="0.25">
      <c r="C121" s="13" t="s">
        <v>205</v>
      </c>
      <c r="D121" s="13" t="s">
        <v>206</v>
      </c>
      <c r="E121" s="14">
        <v>1500</v>
      </c>
      <c r="F121" s="14">
        <v>1500</v>
      </c>
      <c r="G121" s="14">
        <v>1500</v>
      </c>
      <c r="H121" s="14">
        <v>1500</v>
      </c>
      <c r="I121" s="14">
        <v>1500</v>
      </c>
      <c r="J121" s="14">
        <v>1500</v>
      </c>
      <c r="K121" s="14">
        <v>1500</v>
      </c>
      <c r="L121" s="14">
        <v>1500</v>
      </c>
      <c r="M121" s="14">
        <v>1500</v>
      </c>
      <c r="N121" s="14">
        <v>1500</v>
      </c>
      <c r="O121" s="14">
        <v>1500</v>
      </c>
      <c r="P121" s="14">
        <v>1500</v>
      </c>
      <c r="Q121" s="15">
        <f>SUM(E121:P121)</f>
        <v>18000</v>
      </c>
      <c r="R121" s="16">
        <v>18000</v>
      </c>
      <c r="S121" s="16">
        <f>Q121-R121</f>
        <v>0</v>
      </c>
      <c r="T121" s="17">
        <f>IF(R121=0,0,(S121/R121))</f>
        <v>0</v>
      </c>
      <c r="U121" s="15">
        <f>IF(106=0,0,Q121/106)</f>
        <v>169.81132075471697</v>
      </c>
      <c r="V121" s="16">
        <f>IF(106=0,0,R121/106)</f>
        <v>169.81132075471697</v>
      </c>
      <c r="W121" s="16">
        <f>IF(AND(U121=0, V121=0),0,U121-V121)</f>
        <v>0</v>
      </c>
      <c r="X121" s="18">
        <f>SUM(E121:P121)</f>
        <v>18000</v>
      </c>
      <c r="Y121" s="19">
        <v>18000</v>
      </c>
      <c r="Z121" s="19">
        <f>X121-Y121</f>
        <v>0</v>
      </c>
      <c r="AA121" s="20">
        <f>IF(Y121=0,0,(Z121/Y121))</f>
        <v>0</v>
      </c>
      <c r="AB121" s="18">
        <f>IF(106=0,0,X121/106)</f>
        <v>169.81132075471697</v>
      </c>
      <c r="AC121" s="19">
        <f>IF(106=0,0,Y121/106)</f>
        <v>169.81132075471697</v>
      </c>
      <c r="AD121" s="19">
        <f>IF(AND(AB121=0, AC121=0),0,AB121-AC121)</f>
        <v>0</v>
      </c>
    </row>
    <row r="122" spans="2:31" x14ac:dyDescent="0.25">
      <c r="D122" s="28" t="s">
        <v>207</v>
      </c>
      <c r="E122" s="29">
        <v>1500</v>
      </c>
      <c r="F122" s="29">
        <v>1500</v>
      </c>
      <c r="G122" s="29">
        <v>1500</v>
      </c>
      <c r="H122" s="29">
        <v>1500</v>
      </c>
      <c r="I122" s="29">
        <v>1500</v>
      </c>
      <c r="J122" s="29">
        <v>1500</v>
      </c>
      <c r="K122" s="29">
        <v>1500</v>
      </c>
      <c r="L122" s="29">
        <v>1500</v>
      </c>
      <c r="M122" s="29">
        <v>1500</v>
      </c>
      <c r="N122" s="29">
        <v>1500</v>
      </c>
      <c r="O122" s="29">
        <v>1500</v>
      </c>
      <c r="P122" s="29">
        <v>1500</v>
      </c>
      <c r="Q122" s="30"/>
      <c r="R122" s="31"/>
      <c r="S122" s="31"/>
      <c r="T122" s="31"/>
      <c r="U122" s="30"/>
      <c r="V122" s="31"/>
      <c r="W122" s="31"/>
      <c r="X122" s="30"/>
      <c r="Y122" s="31"/>
      <c r="Z122" s="31"/>
      <c r="AA122" s="31"/>
      <c r="AB122" s="30"/>
      <c r="AC122" s="31"/>
      <c r="AD122" s="31"/>
      <c r="AE122" s="31"/>
    </row>
    <row r="123" spans="2:31" x14ac:dyDescent="0.25">
      <c r="C123" s="13" t="s">
        <v>208</v>
      </c>
      <c r="D123" s="13" t="s">
        <v>209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5">
        <f>SUM(E123:P123)</f>
        <v>0</v>
      </c>
      <c r="R123" s="16">
        <v>0</v>
      </c>
      <c r="S123" s="16">
        <f>Q123-R123</f>
        <v>0</v>
      </c>
      <c r="T123" s="17">
        <f>IF(R123=0,0,(S123/R123))</f>
        <v>0</v>
      </c>
      <c r="U123" s="15">
        <f>IF(106=0,0,Q123/106)</f>
        <v>0</v>
      </c>
      <c r="V123" s="16">
        <f>IF(106=0,0,R123/106)</f>
        <v>0</v>
      </c>
      <c r="W123" s="16">
        <f>IF(AND(U123=0, V123=0),0,U123-V123)</f>
        <v>0</v>
      </c>
      <c r="X123" s="18">
        <f>SUM(E123:P123)</f>
        <v>0</v>
      </c>
      <c r="Y123" s="19">
        <v>7200</v>
      </c>
      <c r="Z123" s="19">
        <f>X123-Y123</f>
        <v>-7200</v>
      </c>
      <c r="AA123" s="20">
        <f>IF(Y123=0,0,(Z123/Y123))</f>
        <v>-1</v>
      </c>
      <c r="AB123" s="18">
        <f>IF(106=0,0,X123/106)</f>
        <v>0</v>
      </c>
      <c r="AC123" s="19">
        <f>IF(106=0,0,Y123/106)</f>
        <v>67.924528301886795</v>
      </c>
      <c r="AD123" s="19">
        <f>IF(AND(AB123=0, AC123=0),0,AB123-AC123)</f>
        <v>-67.924528301886795</v>
      </c>
    </row>
    <row r="124" spans="2:31" x14ac:dyDescent="0.25">
      <c r="C124" s="13" t="s">
        <v>210</v>
      </c>
      <c r="D124" s="13" t="s">
        <v>211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5">
        <f>SUM(E124:P124)</f>
        <v>0</v>
      </c>
      <c r="R124" s="16">
        <v>0</v>
      </c>
      <c r="S124" s="16">
        <f>Q124-R124</f>
        <v>0</v>
      </c>
      <c r="T124" s="17">
        <f>IF(R124=0,0,(S124/R124))</f>
        <v>0</v>
      </c>
      <c r="U124" s="15">
        <f>IF(106=0,0,Q124/106)</f>
        <v>0</v>
      </c>
      <c r="V124" s="16">
        <f>IF(106=0,0,R124/106)</f>
        <v>0</v>
      </c>
      <c r="W124" s="16">
        <f>IF(AND(U124=0, V124=0),0,U124-V124)</f>
        <v>0</v>
      </c>
      <c r="X124" s="18">
        <f>SUM(E124:P124)</f>
        <v>0</v>
      </c>
      <c r="Y124" s="19">
        <v>10122</v>
      </c>
      <c r="Z124" s="19">
        <f>X124-Y124</f>
        <v>-10122</v>
      </c>
      <c r="AA124" s="20">
        <f>IF(Y124=0,0,(Z124/Y124))</f>
        <v>-1</v>
      </c>
      <c r="AB124" s="18">
        <f>IF(106=0,0,X124/106)</f>
        <v>0</v>
      </c>
      <c r="AC124" s="19">
        <f>IF(106=0,0,Y124/106)</f>
        <v>95.490566037735846</v>
      </c>
      <c r="AD124" s="19">
        <f>IF(AND(AB124=0, AC124=0),0,AB124-AC124)</f>
        <v>-95.490566037735846</v>
      </c>
    </row>
    <row r="125" spans="2:31" x14ac:dyDescent="0.25">
      <c r="B125" s="47" t="s">
        <v>212</v>
      </c>
      <c r="C125" s="47"/>
      <c r="D125" s="47"/>
      <c r="E125" s="21">
        <f t="shared" ref="E125:R125" si="73">SUM(E121:E121,E123:E124)</f>
        <v>1500</v>
      </c>
      <c r="F125" s="21">
        <f t="shared" si="73"/>
        <v>1500</v>
      </c>
      <c r="G125" s="21">
        <f t="shared" si="73"/>
        <v>1500</v>
      </c>
      <c r="H125" s="21">
        <f t="shared" si="73"/>
        <v>1500</v>
      </c>
      <c r="I125" s="21">
        <f t="shared" si="73"/>
        <v>1500</v>
      </c>
      <c r="J125" s="21">
        <f t="shared" si="73"/>
        <v>1500</v>
      </c>
      <c r="K125" s="21">
        <f t="shared" si="73"/>
        <v>1500</v>
      </c>
      <c r="L125" s="21">
        <f t="shared" si="73"/>
        <v>1500</v>
      </c>
      <c r="M125" s="21">
        <f t="shared" si="73"/>
        <v>1500</v>
      </c>
      <c r="N125" s="21">
        <f t="shared" si="73"/>
        <v>1500</v>
      </c>
      <c r="O125" s="21">
        <f t="shared" si="73"/>
        <v>1500</v>
      </c>
      <c r="P125" s="21">
        <f t="shared" si="73"/>
        <v>1500</v>
      </c>
      <c r="Q125" s="22">
        <f t="shared" si="73"/>
        <v>18000</v>
      </c>
      <c r="R125" s="23">
        <f t="shared" si="73"/>
        <v>18000</v>
      </c>
      <c r="S125" s="23">
        <f>Q125-R125</f>
        <v>0</v>
      </c>
      <c r="T125" s="24">
        <f>IF(R125=0,0,(S125/R125))</f>
        <v>0</v>
      </c>
      <c r="U125" s="22">
        <f>SUM(U121:U124)</f>
        <v>169.81132075471697</v>
      </c>
      <c r="V125" s="23">
        <f>SUM(V121:V124)</f>
        <v>169.81132075471697</v>
      </c>
      <c r="W125" s="23">
        <f>IF(AND(U125=0, V125=0),0,U125-V125)</f>
        <v>0</v>
      </c>
      <c r="X125" s="25">
        <f>SUM(X121:X124)</f>
        <v>18000</v>
      </c>
      <c r="Y125" s="26">
        <f>SUM(Y121:Y124)</f>
        <v>35322</v>
      </c>
      <c r="Z125" s="26">
        <f>X125-Y125</f>
        <v>-17322</v>
      </c>
      <c r="AA125" s="27">
        <f>IF(Y125=0,0,(Z125/Y125))</f>
        <v>-0.49040258196025138</v>
      </c>
      <c r="AB125" s="25">
        <f>SUM(AB121:AB124)</f>
        <v>169.81132075471697</v>
      </c>
      <c r="AC125" s="26">
        <f>SUM(AC121:AC124)</f>
        <v>333.22641509433959</v>
      </c>
      <c r="AD125" s="26">
        <f>IF(AND(AB125=0, AC125=0),0,AB125-AC125)</f>
        <v>-163.41509433962261</v>
      </c>
    </row>
    <row r="126" spans="2:31" x14ac:dyDescent="0.25">
      <c r="Q126" s="10"/>
      <c r="R126" s="11"/>
      <c r="S126" s="11"/>
      <c r="T126" s="11"/>
      <c r="U126" s="10"/>
      <c r="V126" s="11"/>
      <c r="W126" s="11"/>
      <c r="X126" s="12"/>
      <c r="Y126" s="1"/>
      <c r="Z126" s="1"/>
      <c r="AA126" s="1"/>
      <c r="AB126" s="12"/>
      <c r="AC126" s="1"/>
      <c r="AD126" s="1"/>
    </row>
    <row r="127" spans="2:31" x14ac:dyDescent="0.25">
      <c r="B127" s="47" t="s">
        <v>213</v>
      </c>
      <c r="C127" s="47"/>
      <c r="D127" s="47"/>
      <c r="Q127" s="10"/>
      <c r="R127" s="11"/>
      <c r="S127" s="11"/>
      <c r="T127" s="11"/>
      <c r="U127" s="10"/>
      <c r="V127" s="11"/>
      <c r="W127" s="11"/>
      <c r="X127" s="12"/>
      <c r="Y127" s="1"/>
      <c r="Z127" s="1"/>
      <c r="AA127" s="1"/>
      <c r="AB127" s="12"/>
      <c r="AC127" s="1"/>
      <c r="AD127" s="1"/>
    </row>
    <row r="128" spans="2:31" x14ac:dyDescent="0.25">
      <c r="C128" s="13" t="s">
        <v>214</v>
      </c>
      <c r="D128" s="13" t="s">
        <v>215</v>
      </c>
      <c r="E128" s="14">
        <v>21184</v>
      </c>
      <c r="F128" s="14">
        <v>21183.87</v>
      </c>
      <c r="G128" s="14">
        <v>21183.87</v>
      </c>
      <c r="H128" s="14">
        <v>21183.87</v>
      </c>
      <c r="I128" s="14">
        <v>22878.58</v>
      </c>
      <c r="J128" s="14">
        <v>22878.58</v>
      </c>
      <c r="K128" s="14">
        <v>22878.58</v>
      </c>
      <c r="L128" s="14">
        <v>22878.58</v>
      </c>
      <c r="M128" s="14">
        <v>22878.58</v>
      </c>
      <c r="N128" s="14">
        <v>22878.58</v>
      </c>
      <c r="O128" s="14">
        <v>22878.58</v>
      </c>
      <c r="P128" s="14">
        <v>22878.58</v>
      </c>
      <c r="Q128" s="15">
        <f>SUM(E128:P128)</f>
        <v>267764.25000000006</v>
      </c>
      <c r="R128" s="16">
        <v>190936.11</v>
      </c>
      <c r="S128" s="16">
        <f>Q128-R128</f>
        <v>76828.140000000072</v>
      </c>
      <c r="T128" s="17">
        <f>IF(R128=0,0,(S128/R128))</f>
        <v>0.40237616656168429</v>
      </c>
      <c r="U128" s="15">
        <f>IF(106=0,0,Q128/106)</f>
        <v>2526.0778301886799</v>
      </c>
      <c r="V128" s="16">
        <f>IF(106=0,0,R128/106)</f>
        <v>1801.2840566037735</v>
      </c>
      <c r="W128" s="16">
        <f>IF(AND(U128=0, V128=0),0,U128-V128)</f>
        <v>724.79377358490638</v>
      </c>
      <c r="X128" s="18">
        <f>SUM(E128:P128)</f>
        <v>267764.25000000006</v>
      </c>
      <c r="Y128" s="19">
        <v>146773.12</v>
      </c>
      <c r="Z128" s="19">
        <f>X128-Y128</f>
        <v>120991.13000000006</v>
      </c>
      <c r="AA128" s="20">
        <f>IF(Y128=0,0,(Z128/Y128))</f>
        <v>0.82434120089564134</v>
      </c>
      <c r="AB128" s="18">
        <f>IF(106=0,0,X128/106)</f>
        <v>2526.0778301886799</v>
      </c>
      <c r="AC128" s="19">
        <f>IF(106=0,0,Y128/106)</f>
        <v>1384.652075471698</v>
      </c>
      <c r="AD128" s="19">
        <f>IF(AND(AB128=0, AC128=0),0,AB128-AC128)</f>
        <v>1141.4257547169818</v>
      </c>
    </row>
    <row r="129" spans="1:30" x14ac:dyDescent="0.25">
      <c r="B129" s="47" t="s">
        <v>216</v>
      </c>
      <c r="C129" s="47"/>
      <c r="D129" s="47"/>
      <c r="E129" s="21">
        <f t="shared" ref="E129:R129" si="74">SUM(E128:E128)</f>
        <v>21184</v>
      </c>
      <c r="F129" s="21">
        <f t="shared" si="74"/>
        <v>21183.87</v>
      </c>
      <c r="G129" s="21">
        <f t="shared" si="74"/>
        <v>21183.87</v>
      </c>
      <c r="H129" s="21">
        <f t="shared" si="74"/>
        <v>21183.87</v>
      </c>
      <c r="I129" s="21">
        <f t="shared" si="74"/>
        <v>22878.58</v>
      </c>
      <c r="J129" s="21">
        <f t="shared" si="74"/>
        <v>22878.58</v>
      </c>
      <c r="K129" s="21">
        <f t="shared" si="74"/>
        <v>22878.58</v>
      </c>
      <c r="L129" s="21">
        <f t="shared" si="74"/>
        <v>22878.58</v>
      </c>
      <c r="M129" s="21">
        <f t="shared" si="74"/>
        <v>22878.58</v>
      </c>
      <c r="N129" s="21">
        <f t="shared" si="74"/>
        <v>22878.58</v>
      </c>
      <c r="O129" s="21">
        <f t="shared" si="74"/>
        <v>22878.58</v>
      </c>
      <c r="P129" s="21">
        <f t="shared" si="74"/>
        <v>22878.58</v>
      </c>
      <c r="Q129" s="22">
        <f t="shared" si="74"/>
        <v>267764.25000000006</v>
      </c>
      <c r="R129" s="23">
        <f t="shared" si="74"/>
        <v>190936.11</v>
      </c>
      <c r="S129" s="23">
        <f>Q129-R129</f>
        <v>76828.140000000072</v>
      </c>
      <c r="T129" s="24">
        <f>IF(R129=0,0,(S129/R129))</f>
        <v>0.40237616656168429</v>
      </c>
      <c r="U129" s="22">
        <f>SUM(U128:U128)</f>
        <v>2526.0778301886799</v>
      </c>
      <c r="V129" s="23">
        <f>SUM(V128:V128)</f>
        <v>1801.2840566037735</v>
      </c>
      <c r="W129" s="23">
        <f>IF(AND(U129=0, V129=0),0,U129-V129)</f>
        <v>724.79377358490638</v>
      </c>
      <c r="X129" s="25">
        <f>SUM(X128:X128)</f>
        <v>267764.25000000006</v>
      </c>
      <c r="Y129" s="26">
        <f>SUM(Y128:Y128)</f>
        <v>146773.12</v>
      </c>
      <c r="Z129" s="26">
        <f>X129-Y129</f>
        <v>120991.13000000006</v>
      </c>
      <c r="AA129" s="27">
        <f>IF(Y129=0,0,(Z129/Y129))</f>
        <v>0.82434120089564134</v>
      </c>
      <c r="AB129" s="25">
        <f>SUM(AB128:AB128)</f>
        <v>2526.0778301886799</v>
      </c>
      <c r="AC129" s="26">
        <f>SUM(AC128:AC128)</f>
        <v>1384.652075471698</v>
      </c>
      <c r="AD129" s="26">
        <f>IF(AND(AB129=0, AC129=0),0,AB129-AC129)</f>
        <v>1141.4257547169818</v>
      </c>
    </row>
    <row r="130" spans="1:30" x14ac:dyDescent="0.25">
      <c r="Q130" s="10"/>
      <c r="R130" s="11"/>
      <c r="S130" s="11"/>
      <c r="T130" s="11"/>
      <c r="U130" s="10"/>
      <c r="V130" s="11"/>
      <c r="W130" s="11"/>
      <c r="X130" s="12"/>
      <c r="Y130" s="1"/>
      <c r="Z130" s="1"/>
      <c r="AA130" s="1"/>
      <c r="AB130" s="12"/>
      <c r="AC130" s="1"/>
      <c r="AD130" s="1"/>
    </row>
    <row r="131" spans="1:30" x14ac:dyDescent="0.25">
      <c r="A131" s="46" t="s">
        <v>217</v>
      </c>
      <c r="B131" s="46"/>
      <c r="C131" s="46"/>
      <c r="D131" s="46"/>
      <c r="E131" s="21">
        <f t="shared" ref="E131:R131" si="75">SUM(E40,E51,E75,E80,E99,E106,E118,E125,E129)</f>
        <v>118067</v>
      </c>
      <c r="F131" s="21">
        <f t="shared" si="75"/>
        <v>105301.87</v>
      </c>
      <c r="G131" s="21">
        <f t="shared" si="75"/>
        <v>103719.87</v>
      </c>
      <c r="H131" s="21">
        <f t="shared" si="75"/>
        <v>108868.87</v>
      </c>
      <c r="I131" s="21">
        <f t="shared" si="75"/>
        <v>109034.58</v>
      </c>
      <c r="J131" s="21">
        <f t="shared" si="75"/>
        <v>107740.58</v>
      </c>
      <c r="K131" s="21">
        <f t="shared" si="75"/>
        <v>115141.58</v>
      </c>
      <c r="L131" s="21">
        <f t="shared" si="75"/>
        <v>124501.58</v>
      </c>
      <c r="M131" s="21">
        <f t="shared" si="75"/>
        <v>115641.58</v>
      </c>
      <c r="N131" s="21">
        <f t="shared" si="75"/>
        <v>111833.58</v>
      </c>
      <c r="O131" s="21">
        <f t="shared" si="75"/>
        <v>111036.58</v>
      </c>
      <c r="P131" s="21">
        <f t="shared" si="75"/>
        <v>107253.58</v>
      </c>
      <c r="Q131" s="22">
        <f t="shared" si="75"/>
        <v>1338141.25</v>
      </c>
      <c r="R131" s="23">
        <f t="shared" si="75"/>
        <v>1312100.5899999999</v>
      </c>
      <c r="S131" s="23">
        <f>Q131-R131</f>
        <v>26040.660000000149</v>
      </c>
      <c r="T131" s="24">
        <f>IF(R131=0,0,(S131/R131))</f>
        <v>1.9846542405716129E-2</v>
      </c>
      <c r="U131" s="22">
        <f>SUM(U40,U51,U75,U80,U99,U106,U118,U125,U129)</f>
        <v>12623.974056603776</v>
      </c>
      <c r="V131" s="23">
        <f>SUM(V40,V51,V75,V80,V99,V106,V118,V125,V129)</f>
        <v>12378.307452830191</v>
      </c>
      <c r="W131" s="23">
        <f>IF(AND(U131=0, V131=0),0,U131-V131)</f>
        <v>245.66660377358494</v>
      </c>
      <c r="X131" s="25">
        <f>SUM(X40,X51,X75,X80,X99,X106,X118,X125,X129)</f>
        <v>1338141.25</v>
      </c>
      <c r="Y131" s="26">
        <f>SUM(Y40,Y51,Y75,Y80,Y99,Y106,Y118,Y125,Y129)</f>
        <v>1339702.1200000001</v>
      </c>
      <c r="Z131" s="26">
        <f>X131-Y131</f>
        <v>-1560.8700000001118</v>
      </c>
      <c r="AA131" s="27">
        <f>IF(Y131=0,0,(Z131/Y131))</f>
        <v>-1.1650873553892052E-3</v>
      </c>
      <c r="AB131" s="25">
        <f>SUM(AB40,AB51,AB75,AB80,AB99,AB106,AB118,AB125,AB129)</f>
        <v>12623.974056603776</v>
      </c>
      <c r="AC131" s="26">
        <f>SUM(AC40,AC51,AC75,AC80,AC99,AC106,AC118,AC125,AC129)</f>
        <v>12638.699245283018</v>
      </c>
      <c r="AD131" s="26">
        <f>IF(AND(AB131=0, AC131=0),0,AB131-AC131)</f>
        <v>-14.72518867924191</v>
      </c>
    </row>
    <row r="132" spans="1:30" x14ac:dyDescent="0.25">
      <c r="Q132" s="10"/>
      <c r="R132" s="11"/>
      <c r="S132" s="11"/>
      <c r="T132" s="11"/>
      <c r="U132" s="10"/>
      <c r="V132" s="11"/>
      <c r="W132" s="11"/>
      <c r="X132" s="12"/>
      <c r="Y132" s="1"/>
      <c r="Z132" s="1"/>
      <c r="AA132" s="1"/>
      <c r="AB132" s="12"/>
      <c r="AC132" s="1"/>
      <c r="AD132" s="1"/>
    </row>
    <row r="133" spans="1:30" x14ac:dyDescent="0.25">
      <c r="A133" s="46" t="s">
        <v>218</v>
      </c>
      <c r="B133" s="46"/>
      <c r="C133" s="46"/>
      <c r="D133" s="46"/>
      <c r="E133" s="32">
        <f t="shared" ref="E133:R133" si="76">E28-E131</f>
        <v>-5101</v>
      </c>
      <c r="F133" s="32">
        <f t="shared" si="76"/>
        <v>7664.1300000000047</v>
      </c>
      <c r="G133" s="32">
        <f t="shared" si="76"/>
        <v>9246.1300000000047</v>
      </c>
      <c r="H133" s="32">
        <f t="shared" si="76"/>
        <v>4097.1300000000047</v>
      </c>
      <c r="I133" s="32">
        <f t="shared" si="76"/>
        <v>3931.4199999999983</v>
      </c>
      <c r="J133" s="32">
        <f t="shared" si="76"/>
        <v>5225.4199999999983</v>
      </c>
      <c r="K133" s="32">
        <f t="shared" si="76"/>
        <v>-2175.5800000000017</v>
      </c>
      <c r="L133" s="32">
        <f t="shared" si="76"/>
        <v>-11535.580000000002</v>
      </c>
      <c r="M133" s="32">
        <f t="shared" si="76"/>
        <v>3102.4199999999983</v>
      </c>
      <c r="N133" s="32">
        <f t="shared" si="76"/>
        <v>6910.4199999999983</v>
      </c>
      <c r="O133" s="32">
        <f t="shared" si="76"/>
        <v>7707.4199999999983</v>
      </c>
      <c r="P133" s="32">
        <f t="shared" si="76"/>
        <v>11490.419999999998</v>
      </c>
      <c r="Q133" s="33">
        <f t="shared" si="76"/>
        <v>40562.75</v>
      </c>
      <c r="R133" s="34">
        <f t="shared" si="76"/>
        <v>389722.09000000032</v>
      </c>
      <c r="S133" s="34">
        <f>Q133-R133</f>
        <v>-349159.34000000032</v>
      </c>
      <c r="T133" s="35">
        <f>IF(R133=0,0,(S133/R133))</f>
        <v>-0.89591878150915194</v>
      </c>
      <c r="U133" s="33">
        <f>U28-U131</f>
        <v>382.66745283018463</v>
      </c>
      <c r="V133" s="34">
        <f>V28-V131</f>
        <v>3676.6234905660367</v>
      </c>
      <c r="W133" s="34">
        <f>IF(AND(U133=0, V133=0),0,U133-V133)</f>
        <v>-3293.9560377358521</v>
      </c>
      <c r="X133" s="36">
        <f>X28-X131</f>
        <v>40562.75</v>
      </c>
      <c r="Y133" s="32">
        <f>Y28-Y131</f>
        <v>298717.87999999989</v>
      </c>
      <c r="Z133" s="32">
        <f>X133-Y133</f>
        <v>-258155.12999999989</v>
      </c>
      <c r="AA133" s="37">
        <f>IF(Y133=0,0,(Z133/Y133))</f>
        <v>-0.86421050524327503</v>
      </c>
      <c r="AB133" s="36">
        <f>AB28-AB131</f>
        <v>382.66745283018463</v>
      </c>
      <c r="AC133" s="32">
        <f>AC28-AC131</f>
        <v>2818.0932075471701</v>
      </c>
      <c r="AD133" s="32">
        <f>IF(AND(AB133=0, AC133=0),0,AB133-AC133)</f>
        <v>-2435.4257547169855</v>
      </c>
    </row>
    <row r="134" spans="1:30" x14ac:dyDescent="0.25">
      <c r="Q134" s="10"/>
      <c r="R134" s="11"/>
      <c r="S134" s="11"/>
      <c r="T134" s="11"/>
      <c r="U134" s="10"/>
      <c r="V134" s="11"/>
      <c r="W134" s="11"/>
      <c r="X134" s="12"/>
      <c r="Y134" s="1"/>
      <c r="Z134" s="1"/>
      <c r="AA134" s="1"/>
      <c r="AB134" s="12"/>
      <c r="AC134" s="1"/>
      <c r="AD134" s="1"/>
    </row>
    <row r="135" spans="1:30" x14ac:dyDescent="0.25">
      <c r="Q135" s="10"/>
      <c r="R135" s="11"/>
      <c r="S135" s="11"/>
      <c r="T135" s="11"/>
      <c r="U135" s="10"/>
      <c r="V135" s="11"/>
      <c r="W135" s="11"/>
      <c r="X135" s="12"/>
      <c r="Y135" s="1"/>
      <c r="Z135" s="1"/>
      <c r="AA135" s="1"/>
      <c r="AB135" s="12"/>
      <c r="AC135" s="1"/>
      <c r="AD135" s="1"/>
    </row>
    <row r="136" spans="1:30" x14ac:dyDescent="0.25">
      <c r="A136" s="46" t="s">
        <v>219</v>
      </c>
      <c r="B136" s="46"/>
      <c r="C136" s="46"/>
      <c r="D136" s="46"/>
      <c r="Q136" s="10"/>
      <c r="R136" s="11"/>
      <c r="S136" s="11"/>
      <c r="T136" s="11"/>
      <c r="U136" s="10"/>
      <c r="V136" s="11"/>
      <c r="W136" s="11"/>
      <c r="X136" s="12"/>
      <c r="Y136" s="1"/>
      <c r="Z136" s="1"/>
      <c r="AA136" s="1"/>
      <c r="AB136" s="12"/>
      <c r="AC136" s="1"/>
      <c r="AD136" s="1"/>
    </row>
    <row r="137" spans="1:30" x14ac:dyDescent="0.25">
      <c r="B137" s="47" t="s">
        <v>220</v>
      </c>
      <c r="C137" s="47"/>
      <c r="D137" s="47"/>
      <c r="Q137" s="10"/>
      <c r="R137" s="11"/>
      <c r="S137" s="11"/>
      <c r="T137" s="11"/>
      <c r="U137" s="10"/>
      <c r="V137" s="11"/>
      <c r="W137" s="11"/>
      <c r="X137" s="12"/>
      <c r="Y137" s="1"/>
      <c r="Z137" s="1"/>
      <c r="AA137" s="1"/>
      <c r="AB137" s="12"/>
      <c r="AC137" s="1"/>
      <c r="AD137" s="1"/>
    </row>
    <row r="138" spans="1:30" x14ac:dyDescent="0.25">
      <c r="C138" s="13" t="s">
        <v>221</v>
      </c>
      <c r="D138" s="13" t="s">
        <v>222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5">
        <f t="shared" ref="Q138:Q149" si="77">SUM(E138:P138)</f>
        <v>0</v>
      </c>
      <c r="R138" s="16">
        <v>1595</v>
      </c>
      <c r="S138" s="16">
        <f t="shared" ref="S138:S150" si="78">Q138-R138</f>
        <v>-1595</v>
      </c>
      <c r="T138" s="17">
        <f t="shared" ref="T138:T150" si="79">IF(R138=0,0,(S138/R138))</f>
        <v>-1</v>
      </c>
      <c r="U138" s="15">
        <f t="shared" ref="U138:U149" si="80">IF(106=0,0,Q138/106)</f>
        <v>0</v>
      </c>
      <c r="V138" s="16">
        <f t="shared" ref="V138:V149" si="81">IF(106=0,0,R138/106)</f>
        <v>15.047169811320755</v>
      </c>
      <c r="W138" s="16">
        <f t="shared" ref="W138:W150" si="82">IF(AND(U138=0, V138=0),0,U138-V138)</f>
        <v>-15.047169811320755</v>
      </c>
      <c r="X138" s="18">
        <f t="shared" ref="X138:X149" si="83">SUM(E138:P138)</f>
        <v>0</v>
      </c>
      <c r="Y138" s="19">
        <v>0</v>
      </c>
      <c r="Z138" s="19">
        <f t="shared" ref="Z138:Z150" si="84">X138-Y138</f>
        <v>0</v>
      </c>
      <c r="AA138" s="20">
        <f t="shared" ref="AA138:AA150" si="85">IF(Y138=0,0,(Z138/Y138))</f>
        <v>0</v>
      </c>
      <c r="AB138" s="18">
        <f t="shared" ref="AB138:AB149" si="86">IF(106=0,0,X138/106)</f>
        <v>0</v>
      </c>
      <c r="AC138" s="19">
        <f t="shared" ref="AC138:AC149" si="87">IF(106=0,0,Y138/106)</f>
        <v>0</v>
      </c>
      <c r="AD138" s="19">
        <f t="shared" ref="AD138:AD150" si="88">IF(AND(AB138=0, AC138=0),0,AB138-AC138)</f>
        <v>0</v>
      </c>
    </row>
    <row r="139" spans="1:30" x14ac:dyDescent="0.25">
      <c r="C139" s="13" t="s">
        <v>223</v>
      </c>
      <c r="D139" s="13" t="s">
        <v>224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5">
        <f t="shared" si="77"/>
        <v>0</v>
      </c>
      <c r="R139" s="16">
        <v>7534</v>
      </c>
      <c r="S139" s="16">
        <f t="shared" si="78"/>
        <v>-7534</v>
      </c>
      <c r="T139" s="17">
        <f t="shared" si="79"/>
        <v>-1</v>
      </c>
      <c r="U139" s="15">
        <f t="shared" si="80"/>
        <v>0</v>
      </c>
      <c r="V139" s="16">
        <f t="shared" si="81"/>
        <v>71.075471698113205</v>
      </c>
      <c r="W139" s="16">
        <f t="shared" si="82"/>
        <v>-71.075471698113205</v>
      </c>
      <c r="X139" s="18">
        <f t="shared" si="83"/>
        <v>0</v>
      </c>
      <c r="Y139" s="19">
        <v>15906</v>
      </c>
      <c r="Z139" s="19">
        <f t="shared" si="84"/>
        <v>-15906</v>
      </c>
      <c r="AA139" s="20">
        <f t="shared" si="85"/>
        <v>-1</v>
      </c>
      <c r="AB139" s="18">
        <f t="shared" si="86"/>
        <v>0</v>
      </c>
      <c r="AC139" s="19">
        <f t="shared" si="87"/>
        <v>150.0566037735849</v>
      </c>
      <c r="AD139" s="19">
        <f t="shared" si="88"/>
        <v>-150.0566037735849</v>
      </c>
    </row>
    <row r="140" spans="1:30" x14ac:dyDescent="0.25">
      <c r="C140" s="13" t="s">
        <v>225</v>
      </c>
      <c r="D140" s="13" t="s">
        <v>226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5">
        <f t="shared" si="77"/>
        <v>0</v>
      </c>
      <c r="R140" s="16">
        <v>2082.5</v>
      </c>
      <c r="S140" s="16">
        <f t="shared" si="78"/>
        <v>-2082.5</v>
      </c>
      <c r="T140" s="17">
        <f t="shared" si="79"/>
        <v>-1</v>
      </c>
      <c r="U140" s="15">
        <f t="shared" si="80"/>
        <v>0</v>
      </c>
      <c r="V140" s="16">
        <f t="shared" si="81"/>
        <v>19.64622641509434</v>
      </c>
      <c r="W140" s="16">
        <f t="shared" si="82"/>
        <v>-19.64622641509434</v>
      </c>
      <c r="X140" s="18">
        <f t="shared" si="83"/>
        <v>0</v>
      </c>
      <c r="Y140" s="19">
        <v>0</v>
      </c>
      <c r="Z140" s="19">
        <f t="shared" si="84"/>
        <v>0</v>
      </c>
      <c r="AA140" s="20">
        <f t="shared" si="85"/>
        <v>0</v>
      </c>
      <c r="AB140" s="18">
        <f t="shared" si="86"/>
        <v>0</v>
      </c>
      <c r="AC140" s="19">
        <f t="shared" si="87"/>
        <v>0</v>
      </c>
      <c r="AD140" s="19">
        <f t="shared" si="88"/>
        <v>0</v>
      </c>
    </row>
    <row r="141" spans="1:30" x14ac:dyDescent="0.25">
      <c r="C141" s="13" t="s">
        <v>227</v>
      </c>
      <c r="D141" s="13" t="s">
        <v>228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5">
        <f t="shared" si="77"/>
        <v>0</v>
      </c>
      <c r="R141" s="16">
        <v>7316.46</v>
      </c>
      <c r="S141" s="16">
        <f t="shared" si="78"/>
        <v>-7316.46</v>
      </c>
      <c r="T141" s="17">
        <f t="shared" si="79"/>
        <v>-1</v>
      </c>
      <c r="U141" s="15">
        <f t="shared" si="80"/>
        <v>0</v>
      </c>
      <c r="V141" s="16">
        <f t="shared" si="81"/>
        <v>69.023207547169818</v>
      </c>
      <c r="W141" s="16">
        <f t="shared" si="82"/>
        <v>-69.023207547169818</v>
      </c>
      <c r="X141" s="18">
        <f t="shared" si="83"/>
        <v>0</v>
      </c>
      <c r="Y141" s="19">
        <v>0</v>
      </c>
      <c r="Z141" s="19">
        <f t="shared" si="84"/>
        <v>0</v>
      </c>
      <c r="AA141" s="20">
        <f t="shared" si="85"/>
        <v>0</v>
      </c>
      <c r="AB141" s="18">
        <f t="shared" si="86"/>
        <v>0</v>
      </c>
      <c r="AC141" s="19">
        <f t="shared" si="87"/>
        <v>0</v>
      </c>
      <c r="AD141" s="19">
        <f t="shared" si="88"/>
        <v>0</v>
      </c>
    </row>
    <row r="142" spans="1:30" x14ac:dyDescent="0.25">
      <c r="C142" s="13" t="s">
        <v>229</v>
      </c>
      <c r="D142" s="13" t="s">
        <v>230</v>
      </c>
      <c r="E142" s="1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15">
        <f t="shared" si="77"/>
        <v>0</v>
      </c>
      <c r="R142" s="16">
        <v>17413.939999999999</v>
      </c>
      <c r="S142" s="16">
        <f t="shared" si="78"/>
        <v>-17413.939999999999</v>
      </c>
      <c r="T142" s="17">
        <f t="shared" si="79"/>
        <v>-1</v>
      </c>
      <c r="U142" s="15">
        <f t="shared" si="80"/>
        <v>0</v>
      </c>
      <c r="V142" s="16">
        <f t="shared" si="81"/>
        <v>164.28245283018867</v>
      </c>
      <c r="W142" s="16">
        <f t="shared" si="82"/>
        <v>-164.28245283018867</v>
      </c>
      <c r="X142" s="18">
        <f t="shared" si="83"/>
        <v>0</v>
      </c>
      <c r="Y142" s="19">
        <v>24222</v>
      </c>
      <c r="Z142" s="19">
        <f t="shared" si="84"/>
        <v>-24222</v>
      </c>
      <c r="AA142" s="20">
        <f t="shared" si="85"/>
        <v>-1</v>
      </c>
      <c r="AB142" s="18">
        <f t="shared" si="86"/>
        <v>0</v>
      </c>
      <c r="AC142" s="19">
        <f t="shared" si="87"/>
        <v>228.50943396226415</v>
      </c>
      <c r="AD142" s="19">
        <f t="shared" si="88"/>
        <v>-228.50943396226415</v>
      </c>
    </row>
    <row r="143" spans="1:30" x14ac:dyDescent="0.25">
      <c r="C143" s="13" t="s">
        <v>231</v>
      </c>
      <c r="D143" s="13" t="s">
        <v>232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5">
        <f t="shared" si="77"/>
        <v>0</v>
      </c>
      <c r="R143" s="16">
        <v>7074.05</v>
      </c>
      <c r="S143" s="16">
        <f t="shared" si="78"/>
        <v>-7074.05</v>
      </c>
      <c r="T143" s="17">
        <f t="shared" si="79"/>
        <v>-1</v>
      </c>
      <c r="U143" s="15">
        <f t="shared" si="80"/>
        <v>0</v>
      </c>
      <c r="V143" s="16">
        <f t="shared" si="81"/>
        <v>66.736320754716985</v>
      </c>
      <c r="W143" s="16">
        <f t="shared" si="82"/>
        <v>-66.736320754716985</v>
      </c>
      <c r="X143" s="18">
        <f t="shared" si="83"/>
        <v>0</v>
      </c>
      <c r="Y143" s="19">
        <v>0</v>
      </c>
      <c r="Z143" s="19">
        <f t="shared" si="84"/>
        <v>0</v>
      </c>
      <c r="AA143" s="20">
        <f t="shared" si="85"/>
        <v>0</v>
      </c>
      <c r="AB143" s="18">
        <f t="shared" si="86"/>
        <v>0</v>
      </c>
      <c r="AC143" s="19">
        <f t="shared" si="87"/>
        <v>0</v>
      </c>
      <c r="AD143" s="19">
        <f t="shared" si="88"/>
        <v>0</v>
      </c>
    </row>
    <row r="144" spans="1:30" x14ac:dyDescent="0.25">
      <c r="C144" s="13" t="s">
        <v>233</v>
      </c>
      <c r="D144" s="13" t="s">
        <v>234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5">
        <f t="shared" si="77"/>
        <v>0</v>
      </c>
      <c r="R144" s="16">
        <v>629.55999999999995</v>
      </c>
      <c r="S144" s="16">
        <f t="shared" si="78"/>
        <v>-629.55999999999995</v>
      </c>
      <c r="T144" s="17">
        <f t="shared" si="79"/>
        <v>-1</v>
      </c>
      <c r="U144" s="15">
        <f t="shared" si="80"/>
        <v>0</v>
      </c>
      <c r="V144" s="16">
        <f t="shared" si="81"/>
        <v>5.9392452830188676</v>
      </c>
      <c r="W144" s="16">
        <f t="shared" si="82"/>
        <v>-5.9392452830188676</v>
      </c>
      <c r="X144" s="18">
        <f t="shared" si="83"/>
        <v>0</v>
      </c>
      <c r="Y144" s="19">
        <v>0</v>
      </c>
      <c r="Z144" s="19">
        <f t="shared" si="84"/>
        <v>0</v>
      </c>
      <c r="AA144" s="20">
        <f t="shared" si="85"/>
        <v>0</v>
      </c>
      <c r="AB144" s="18">
        <f t="shared" si="86"/>
        <v>0</v>
      </c>
      <c r="AC144" s="19">
        <f t="shared" si="87"/>
        <v>0</v>
      </c>
      <c r="AD144" s="19">
        <f t="shared" si="88"/>
        <v>0</v>
      </c>
    </row>
    <row r="145" spans="2:30" x14ac:dyDescent="0.25">
      <c r="C145" s="13" t="s">
        <v>235</v>
      </c>
      <c r="D145" s="13" t="s">
        <v>236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5">
        <f t="shared" si="77"/>
        <v>0</v>
      </c>
      <c r="R145" s="16">
        <v>15396.76</v>
      </c>
      <c r="S145" s="16">
        <f t="shared" si="78"/>
        <v>-15396.76</v>
      </c>
      <c r="T145" s="17">
        <f t="shared" si="79"/>
        <v>-1</v>
      </c>
      <c r="U145" s="15">
        <f t="shared" si="80"/>
        <v>0</v>
      </c>
      <c r="V145" s="16">
        <f t="shared" si="81"/>
        <v>145.25245283018867</v>
      </c>
      <c r="W145" s="16">
        <f t="shared" si="82"/>
        <v>-145.25245283018867</v>
      </c>
      <c r="X145" s="18">
        <f t="shared" si="83"/>
        <v>0</v>
      </c>
      <c r="Y145" s="19">
        <v>18326</v>
      </c>
      <c r="Z145" s="19">
        <f t="shared" si="84"/>
        <v>-18326</v>
      </c>
      <c r="AA145" s="20">
        <f t="shared" si="85"/>
        <v>-1</v>
      </c>
      <c r="AB145" s="18">
        <f t="shared" si="86"/>
        <v>0</v>
      </c>
      <c r="AC145" s="19">
        <f t="shared" si="87"/>
        <v>172.88679245283018</v>
      </c>
      <c r="AD145" s="19">
        <f t="shared" si="88"/>
        <v>-172.88679245283018</v>
      </c>
    </row>
    <row r="146" spans="2:30" x14ac:dyDescent="0.25">
      <c r="C146" s="13" t="s">
        <v>237</v>
      </c>
      <c r="D146" s="13" t="s">
        <v>238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5">
        <f t="shared" si="77"/>
        <v>0</v>
      </c>
      <c r="R146" s="16">
        <v>2150</v>
      </c>
      <c r="S146" s="16">
        <f t="shared" si="78"/>
        <v>-2150</v>
      </c>
      <c r="T146" s="17">
        <f t="shared" si="79"/>
        <v>-1</v>
      </c>
      <c r="U146" s="15">
        <f t="shared" si="80"/>
        <v>0</v>
      </c>
      <c r="V146" s="16">
        <f t="shared" si="81"/>
        <v>20.283018867924529</v>
      </c>
      <c r="W146" s="16">
        <f t="shared" si="82"/>
        <v>-20.283018867924529</v>
      </c>
      <c r="X146" s="18">
        <f t="shared" si="83"/>
        <v>0</v>
      </c>
      <c r="Y146" s="19">
        <v>0</v>
      </c>
      <c r="Z146" s="19">
        <f t="shared" si="84"/>
        <v>0</v>
      </c>
      <c r="AA146" s="20">
        <f t="shared" si="85"/>
        <v>0</v>
      </c>
      <c r="AB146" s="18">
        <f t="shared" si="86"/>
        <v>0</v>
      </c>
      <c r="AC146" s="19">
        <f t="shared" si="87"/>
        <v>0</v>
      </c>
      <c r="AD146" s="19">
        <f t="shared" si="88"/>
        <v>0</v>
      </c>
    </row>
    <row r="147" spans="2:30" x14ac:dyDescent="0.25">
      <c r="C147" s="13" t="s">
        <v>239</v>
      </c>
      <c r="D147" s="13" t="s">
        <v>240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5">
        <f t="shared" si="77"/>
        <v>0</v>
      </c>
      <c r="R147" s="16">
        <v>798.45</v>
      </c>
      <c r="S147" s="16">
        <f t="shared" si="78"/>
        <v>-798.45</v>
      </c>
      <c r="T147" s="17">
        <f t="shared" si="79"/>
        <v>-1</v>
      </c>
      <c r="U147" s="15">
        <f t="shared" si="80"/>
        <v>0</v>
      </c>
      <c r="V147" s="16">
        <f t="shared" si="81"/>
        <v>7.5325471698113216</v>
      </c>
      <c r="W147" s="16">
        <f t="shared" si="82"/>
        <v>-7.5325471698113216</v>
      </c>
      <c r="X147" s="18">
        <f t="shared" si="83"/>
        <v>0</v>
      </c>
      <c r="Y147" s="19">
        <v>0</v>
      </c>
      <c r="Z147" s="19">
        <f t="shared" si="84"/>
        <v>0</v>
      </c>
      <c r="AA147" s="20">
        <f t="shared" si="85"/>
        <v>0</v>
      </c>
      <c r="AB147" s="18">
        <f t="shared" si="86"/>
        <v>0</v>
      </c>
      <c r="AC147" s="19">
        <f t="shared" si="87"/>
        <v>0</v>
      </c>
      <c r="AD147" s="19">
        <f t="shared" si="88"/>
        <v>0</v>
      </c>
    </row>
    <row r="148" spans="2:30" x14ac:dyDescent="0.25">
      <c r="C148" s="13" t="s">
        <v>241</v>
      </c>
      <c r="D148" s="13" t="s">
        <v>242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5">
        <f t="shared" si="77"/>
        <v>0</v>
      </c>
      <c r="R148" s="16">
        <v>420.19</v>
      </c>
      <c r="S148" s="16">
        <f t="shared" si="78"/>
        <v>-420.19</v>
      </c>
      <c r="T148" s="17">
        <f t="shared" si="79"/>
        <v>-1</v>
      </c>
      <c r="U148" s="15">
        <f t="shared" si="80"/>
        <v>0</v>
      </c>
      <c r="V148" s="16">
        <f t="shared" si="81"/>
        <v>3.9640566037735847</v>
      </c>
      <c r="W148" s="16">
        <f t="shared" si="82"/>
        <v>-3.9640566037735847</v>
      </c>
      <c r="X148" s="18">
        <f t="shared" si="83"/>
        <v>0</v>
      </c>
      <c r="Y148" s="19">
        <v>0</v>
      </c>
      <c r="Z148" s="19">
        <f t="shared" si="84"/>
        <v>0</v>
      </c>
      <c r="AA148" s="20">
        <f t="shared" si="85"/>
        <v>0</v>
      </c>
      <c r="AB148" s="18">
        <f t="shared" si="86"/>
        <v>0</v>
      </c>
      <c r="AC148" s="19">
        <f t="shared" si="87"/>
        <v>0</v>
      </c>
      <c r="AD148" s="19">
        <f t="shared" si="88"/>
        <v>0</v>
      </c>
    </row>
    <row r="149" spans="2:30" x14ac:dyDescent="0.25">
      <c r="C149" s="13" t="s">
        <v>243</v>
      </c>
      <c r="D149" s="13" t="s">
        <v>244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5">
        <f t="shared" si="77"/>
        <v>0</v>
      </c>
      <c r="R149" s="16">
        <v>5741</v>
      </c>
      <c r="S149" s="16">
        <f t="shared" si="78"/>
        <v>-5741</v>
      </c>
      <c r="T149" s="17">
        <f t="shared" si="79"/>
        <v>-1</v>
      </c>
      <c r="U149" s="15">
        <f t="shared" si="80"/>
        <v>0</v>
      </c>
      <c r="V149" s="16">
        <f t="shared" si="81"/>
        <v>54.160377358490564</v>
      </c>
      <c r="W149" s="16">
        <f t="shared" si="82"/>
        <v>-54.160377358490564</v>
      </c>
      <c r="X149" s="18">
        <f t="shared" si="83"/>
        <v>0</v>
      </c>
      <c r="Y149" s="19">
        <v>0</v>
      </c>
      <c r="Z149" s="19">
        <f t="shared" si="84"/>
        <v>0</v>
      </c>
      <c r="AA149" s="20">
        <f t="shared" si="85"/>
        <v>0</v>
      </c>
      <c r="AB149" s="18">
        <f t="shared" si="86"/>
        <v>0</v>
      </c>
      <c r="AC149" s="19">
        <f t="shared" si="87"/>
        <v>0</v>
      </c>
      <c r="AD149" s="19">
        <f t="shared" si="88"/>
        <v>0</v>
      </c>
    </row>
    <row r="150" spans="2:30" x14ac:dyDescent="0.25">
      <c r="B150" s="47" t="s">
        <v>245</v>
      </c>
      <c r="C150" s="47"/>
      <c r="D150" s="47"/>
      <c r="E150" s="21">
        <f t="shared" ref="E150:R150" si="89">SUM(E138:E149)</f>
        <v>0</v>
      </c>
      <c r="F150" s="21">
        <f t="shared" si="89"/>
        <v>0</v>
      </c>
      <c r="G150" s="21">
        <f t="shared" si="89"/>
        <v>0</v>
      </c>
      <c r="H150" s="21">
        <f t="shared" si="89"/>
        <v>0</v>
      </c>
      <c r="I150" s="21">
        <f t="shared" si="89"/>
        <v>0</v>
      </c>
      <c r="J150" s="21">
        <f t="shared" si="89"/>
        <v>0</v>
      </c>
      <c r="K150" s="21">
        <f t="shared" si="89"/>
        <v>0</v>
      </c>
      <c r="L150" s="21">
        <f t="shared" si="89"/>
        <v>0</v>
      </c>
      <c r="M150" s="21">
        <f t="shared" si="89"/>
        <v>0</v>
      </c>
      <c r="N150" s="21">
        <f t="shared" si="89"/>
        <v>0</v>
      </c>
      <c r="O150" s="21">
        <f t="shared" si="89"/>
        <v>0</v>
      </c>
      <c r="P150" s="21">
        <f t="shared" si="89"/>
        <v>0</v>
      </c>
      <c r="Q150" s="22">
        <f t="shared" si="89"/>
        <v>0</v>
      </c>
      <c r="R150" s="23">
        <f t="shared" si="89"/>
        <v>68151.91</v>
      </c>
      <c r="S150" s="23">
        <f t="shared" si="78"/>
        <v>-68151.91</v>
      </c>
      <c r="T150" s="24">
        <f t="shared" si="79"/>
        <v>-1</v>
      </c>
      <c r="U150" s="22">
        <f>SUM(U138:U149)</f>
        <v>0</v>
      </c>
      <c r="V150" s="23">
        <f>SUM(V138:V149)</f>
        <v>642.94254716981129</v>
      </c>
      <c r="W150" s="23">
        <f t="shared" si="82"/>
        <v>-642.94254716981129</v>
      </c>
      <c r="X150" s="25">
        <f>SUM(X138:X149)</f>
        <v>0</v>
      </c>
      <c r="Y150" s="26">
        <f>SUM(Y138:Y149)</f>
        <v>58454</v>
      </c>
      <c r="Z150" s="26">
        <f t="shared" si="84"/>
        <v>-58454</v>
      </c>
      <c r="AA150" s="27">
        <f t="shared" si="85"/>
        <v>-1</v>
      </c>
      <c r="AB150" s="25">
        <f>SUM(AB138:AB149)</f>
        <v>0</v>
      </c>
      <c r="AC150" s="26">
        <f>SUM(AC138:AC149)</f>
        <v>551.45283018867917</v>
      </c>
      <c r="AD150" s="26">
        <f t="shared" si="88"/>
        <v>-551.45283018867917</v>
      </c>
    </row>
    <row r="151" spans="2:30" x14ac:dyDescent="0.25">
      <c r="Q151" s="10"/>
      <c r="R151" s="11"/>
      <c r="S151" s="11"/>
      <c r="T151" s="11"/>
      <c r="U151" s="10"/>
      <c r="V151" s="11"/>
      <c r="W151" s="11"/>
      <c r="X151" s="12"/>
      <c r="Y151" s="1"/>
      <c r="Z151" s="1"/>
      <c r="AA151" s="1"/>
      <c r="AB151" s="12"/>
      <c r="AC151" s="1"/>
      <c r="AD151" s="1"/>
    </row>
    <row r="152" spans="2:30" x14ac:dyDescent="0.25">
      <c r="B152" s="47" t="s">
        <v>246</v>
      </c>
      <c r="C152" s="47"/>
      <c r="D152" s="47"/>
      <c r="Q152" s="10"/>
      <c r="R152" s="11"/>
      <c r="S152" s="11"/>
      <c r="T152" s="11"/>
      <c r="U152" s="10"/>
      <c r="V152" s="11"/>
      <c r="W152" s="11"/>
      <c r="X152" s="12"/>
      <c r="Y152" s="1"/>
      <c r="Z152" s="1"/>
      <c r="AA152" s="1"/>
      <c r="AB152" s="12"/>
      <c r="AC152" s="1"/>
      <c r="AD152" s="1"/>
    </row>
    <row r="153" spans="2:30" x14ac:dyDescent="0.25">
      <c r="C153" s="13" t="s">
        <v>247</v>
      </c>
      <c r="D153" s="13" t="s">
        <v>248</v>
      </c>
      <c r="E153" s="14">
        <v>0</v>
      </c>
      <c r="F153" s="14">
        <v>0</v>
      </c>
      <c r="G153" s="14">
        <v>1000</v>
      </c>
      <c r="H153" s="14">
        <v>0</v>
      </c>
      <c r="I153" s="14">
        <v>0</v>
      </c>
      <c r="J153" s="14">
        <v>1000</v>
      </c>
      <c r="K153" s="14">
        <v>0</v>
      </c>
      <c r="L153" s="14">
        <v>0</v>
      </c>
      <c r="M153" s="14">
        <v>0</v>
      </c>
      <c r="N153" s="14">
        <v>0</v>
      </c>
      <c r="O153" s="14">
        <v>1000</v>
      </c>
      <c r="P153" s="14">
        <v>0</v>
      </c>
      <c r="Q153" s="15">
        <f t="shared" ref="Q153:Q164" si="90">SUM(E153:P153)</f>
        <v>3000</v>
      </c>
      <c r="R153" s="16">
        <v>0</v>
      </c>
      <c r="S153" s="16">
        <f t="shared" ref="S153:S165" si="91">Q153-R153</f>
        <v>3000</v>
      </c>
      <c r="T153" s="17">
        <f t="shared" ref="T153:T165" si="92">IF(R153=0,0,(S153/R153))</f>
        <v>0</v>
      </c>
      <c r="U153" s="15">
        <f t="shared" ref="U153:U164" si="93">IF(106=0,0,Q153/106)</f>
        <v>28.30188679245283</v>
      </c>
      <c r="V153" s="16">
        <f t="shared" ref="V153:V164" si="94">IF(106=0,0,R153/106)</f>
        <v>0</v>
      </c>
      <c r="W153" s="16">
        <f t="shared" ref="W153:W165" si="95">IF(AND(U153=0, V153=0),0,U153-V153)</f>
        <v>28.30188679245283</v>
      </c>
      <c r="X153" s="18">
        <f t="shared" ref="X153:X164" si="96">SUM(E153:P153)</f>
        <v>3000</v>
      </c>
      <c r="Y153" s="19">
        <v>0</v>
      </c>
      <c r="Z153" s="19">
        <f t="shared" ref="Z153:Z165" si="97">X153-Y153</f>
        <v>3000</v>
      </c>
      <c r="AA153" s="20">
        <f t="shared" ref="AA153:AA165" si="98">IF(Y153=0,0,(Z153/Y153))</f>
        <v>0</v>
      </c>
      <c r="AB153" s="18">
        <f t="shared" ref="AB153:AB164" si="99">IF(106=0,0,X153/106)</f>
        <v>28.30188679245283</v>
      </c>
      <c r="AC153" s="19">
        <f t="shared" ref="AC153:AC164" si="100">IF(106=0,0,Y153/106)</f>
        <v>0</v>
      </c>
      <c r="AD153" s="19">
        <f t="shared" ref="AD153:AD165" si="101">IF(AND(AB153=0, AC153=0),0,AB153-AC153)</f>
        <v>28.30188679245283</v>
      </c>
    </row>
    <row r="154" spans="2:30" x14ac:dyDescent="0.25">
      <c r="C154" s="13" t="s">
        <v>249</v>
      </c>
      <c r="D154" s="13" t="s">
        <v>222</v>
      </c>
      <c r="E154" s="14">
        <v>2000</v>
      </c>
      <c r="F154" s="14">
        <v>2000</v>
      </c>
      <c r="G154" s="14">
        <v>2000</v>
      </c>
      <c r="H154" s="14">
        <v>2000</v>
      </c>
      <c r="I154" s="14">
        <v>2000</v>
      </c>
      <c r="J154" s="14">
        <v>2000</v>
      </c>
      <c r="K154" s="14">
        <v>2000</v>
      </c>
      <c r="L154" s="14">
        <v>2000</v>
      </c>
      <c r="M154" s="14">
        <v>2000</v>
      </c>
      <c r="N154" s="14">
        <v>2000</v>
      </c>
      <c r="O154" s="14">
        <v>2000</v>
      </c>
      <c r="P154" s="14">
        <v>2000</v>
      </c>
      <c r="Q154" s="15">
        <f t="shared" si="90"/>
        <v>24000</v>
      </c>
      <c r="R154" s="16">
        <v>0</v>
      </c>
      <c r="S154" s="16">
        <f t="shared" si="91"/>
        <v>24000</v>
      </c>
      <c r="T154" s="17">
        <f t="shared" si="92"/>
        <v>0</v>
      </c>
      <c r="U154" s="15">
        <f t="shared" si="93"/>
        <v>226.41509433962264</v>
      </c>
      <c r="V154" s="16">
        <f t="shared" si="94"/>
        <v>0</v>
      </c>
      <c r="W154" s="16">
        <f t="shared" si="95"/>
        <v>226.41509433962264</v>
      </c>
      <c r="X154" s="18">
        <f t="shared" si="96"/>
        <v>24000</v>
      </c>
      <c r="Y154" s="19">
        <v>0</v>
      </c>
      <c r="Z154" s="19">
        <f t="shared" si="97"/>
        <v>24000</v>
      </c>
      <c r="AA154" s="20">
        <f t="shared" si="98"/>
        <v>0</v>
      </c>
      <c r="AB154" s="18">
        <f t="shared" si="99"/>
        <v>226.41509433962264</v>
      </c>
      <c r="AC154" s="19">
        <f t="shared" si="100"/>
        <v>0</v>
      </c>
      <c r="AD154" s="19">
        <f t="shared" si="101"/>
        <v>226.41509433962264</v>
      </c>
    </row>
    <row r="155" spans="2:30" x14ac:dyDescent="0.25">
      <c r="C155" s="13" t="s">
        <v>250</v>
      </c>
      <c r="D155" s="13" t="s">
        <v>224</v>
      </c>
      <c r="E155" s="14">
        <v>500</v>
      </c>
      <c r="F155" s="14">
        <v>500</v>
      </c>
      <c r="G155" s="14">
        <v>500</v>
      </c>
      <c r="H155" s="14">
        <v>500</v>
      </c>
      <c r="I155" s="14">
        <v>500</v>
      </c>
      <c r="J155" s="14">
        <v>500</v>
      </c>
      <c r="K155" s="14">
        <v>500</v>
      </c>
      <c r="L155" s="14">
        <v>500</v>
      </c>
      <c r="M155" s="14">
        <v>500</v>
      </c>
      <c r="N155" s="14">
        <v>500</v>
      </c>
      <c r="O155" s="14">
        <v>500</v>
      </c>
      <c r="P155" s="14">
        <v>500</v>
      </c>
      <c r="Q155" s="15">
        <f t="shared" si="90"/>
        <v>6000</v>
      </c>
      <c r="R155" s="16">
        <v>0</v>
      </c>
      <c r="S155" s="16">
        <f t="shared" si="91"/>
        <v>6000</v>
      </c>
      <c r="T155" s="17">
        <f t="shared" si="92"/>
        <v>0</v>
      </c>
      <c r="U155" s="15">
        <f t="shared" si="93"/>
        <v>56.60377358490566</v>
      </c>
      <c r="V155" s="16">
        <f t="shared" si="94"/>
        <v>0</v>
      </c>
      <c r="W155" s="16">
        <f t="shared" si="95"/>
        <v>56.60377358490566</v>
      </c>
      <c r="X155" s="18">
        <f t="shared" si="96"/>
        <v>6000</v>
      </c>
      <c r="Y155" s="19">
        <v>0</v>
      </c>
      <c r="Z155" s="19">
        <f t="shared" si="97"/>
        <v>6000</v>
      </c>
      <c r="AA155" s="20">
        <f t="shared" si="98"/>
        <v>0</v>
      </c>
      <c r="AB155" s="18">
        <f t="shared" si="99"/>
        <v>56.60377358490566</v>
      </c>
      <c r="AC155" s="19">
        <f t="shared" si="100"/>
        <v>0</v>
      </c>
      <c r="AD155" s="19">
        <f t="shared" si="101"/>
        <v>56.60377358490566</v>
      </c>
    </row>
    <row r="156" spans="2:30" x14ac:dyDescent="0.25">
      <c r="C156" s="13" t="s">
        <v>251</v>
      </c>
      <c r="D156" s="13" t="s">
        <v>252</v>
      </c>
      <c r="E156" s="14">
        <v>0</v>
      </c>
      <c r="F156" s="14">
        <v>0</v>
      </c>
      <c r="G156" s="14">
        <v>0</v>
      </c>
      <c r="H156" s="14">
        <v>1000</v>
      </c>
      <c r="I156" s="14">
        <v>0</v>
      </c>
      <c r="J156" s="14">
        <v>0</v>
      </c>
      <c r="K156" s="14">
        <v>0</v>
      </c>
      <c r="L156" s="14">
        <v>1000</v>
      </c>
      <c r="M156" s="14">
        <v>0</v>
      </c>
      <c r="N156" s="14">
        <v>0</v>
      </c>
      <c r="O156" s="14">
        <v>0</v>
      </c>
      <c r="P156" s="14">
        <v>0</v>
      </c>
      <c r="Q156" s="15">
        <f t="shared" si="90"/>
        <v>2000</v>
      </c>
      <c r="R156" s="16">
        <v>0</v>
      </c>
      <c r="S156" s="16">
        <f t="shared" si="91"/>
        <v>2000</v>
      </c>
      <c r="T156" s="17">
        <f t="shared" si="92"/>
        <v>0</v>
      </c>
      <c r="U156" s="15">
        <f t="shared" si="93"/>
        <v>18.867924528301888</v>
      </c>
      <c r="V156" s="16">
        <f t="shared" si="94"/>
        <v>0</v>
      </c>
      <c r="W156" s="16">
        <f t="shared" si="95"/>
        <v>18.867924528301888</v>
      </c>
      <c r="X156" s="18">
        <f t="shared" si="96"/>
        <v>2000</v>
      </c>
      <c r="Y156" s="19">
        <v>0</v>
      </c>
      <c r="Z156" s="19">
        <f t="shared" si="97"/>
        <v>2000</v>
      </c>
      <c r="AA156" s="20">
        <f t="shared" si="98"/>
        <v>0</v>
      </c>
      <c r="AB156" s="18">
        <f t="shared" si="99"/>
        <v>18.867924528301888</v>
      </c>
      <c r="AC156" s="19">
        <f t="shared" si="100"/>
        <v>0</v>
      </c>
      <c r="AD156" s="19">
        <f t="shared" si="101"/>
        <v>18.867924528301888</v>
      </c>
    </row>
    <row r="157" spans="2:30" x14ac:dyDescent="0.25">
      <c r="C157" s="13" t="s">
        <v>253</v>
      </c>
      <c r="D157" s="13" t="s">
        <v>254</v>
      </c>
      <c r="E157" s="14">
        <v>0</v>
      </c>
      <c r="F157" s="14">
        <v>0</v>
      </c>
      <c r="G157" s="14">
        <v>0</v>
      </c>
      <c r="H157" s="14">
        <v>0</v>
      </c>
      <c r="I157" s="14">
        <v>1000</v>
      </c>
      <c r="J157" s="14">
        <v>0</v>
      </c>
      <c r="K157" s="14">
        <v>0</v>
      </c>
      <c r="L157" s="14">
        <v>0</v>
      </c>
      <c r="M157" s="14">
        <v>1000</v>
      </c>
      <c r="N157" s="14">
        <v>0</v>
      </c>
      <c r="O157" s="14">
        <v>0</v>
      </c>
      <c r="P157" s="14">
        <v>0</v>
      </c>
      <c r="Q157" s="15">
        <f t="shared" si="90"/>
        <v>2000</v>
      </c>
      <c r="R157" s="16">
        <v>0</v>
      </c>
      <c r="S157" s="16">
        <f t="shared" si="91"/>
        <v>2000</v>
      </c>
      <c r="T157" s="17">
        <f t="shared" si="92"/>
        <v>0</v>
      </c>
      <c r="U157" s="15">
        <f t="shared" si="93"/>
        <v>18.867924528301888</v>
      </c>
      <c r="V157" s="16">
        <f t="shared" si="94"/>
        <v>0</v>
      </c>
      <c r="W157" s="16">
        <f t="shared" si="95"/>
        <v>18.867924528301888</v>
      </c>
      <c r="X157" s="18">
        <f t="shared" si="96"/>
        <v>2000</v>
      </c>
      <c r="Y157" s="19">
        <v>0</v>
      </c>
      <c r="Z157" s="19">
        <f t="shared" si="97"/>
        <v>2000</v>
      </c>
      <c r="AA157" s="20">
        <f t="shared" si="98"/>
        <v>0</v>
      </c>
      <c r="AB157" s="18">
        <f t="shared" si="99"/>
        <v>18.867924528301888</v>
      </c>
      <c r="AC157" s="19">
        <f t="shared" si="100"/>
        <v>0</v>
      </c>
      <c r="AD157" s="19">
        <f t="shared" si="101"/>
        <v>18.867924528301888</v>
      </c>
    </row>
    <row r="158" spans="2:30" x14ac:dyDescent="0.25">
      <c r="C158" s="13" t="s">
        <v>255</v>
      </c>
      <c r="D158" s="13" t="s">
        <v>228</v>
      </c>
      <c r="E158" s="14">
        <v>0</v>
      </c>
      <c r="F158" s="14">
        <v>2000</v>
      </c>
      <c r="G158" s="14">
        <v>0</v>
      </c>
      <c r="H158" s="14">
        <v>0</v>
      </c>
      <c r="I158" s="14">
        <v>0</v>
      </c>
      <c r="J158" s="14">
        <v>2000</v>
      </c>
      <c r="K158" s="14">
        <v>0</v>
      </c>
      <c r="L158" s="14">
        <v>0</v>
      </c>
      <c r="M158" s="14">
        <v>2000</v>
      </c>
      <c r="N158" s="14">
        <v>0</v>
      </c>
      <c r="O158" s="14">
        <v>0</v>
      </c>
      <c r="P158" s="14">
        <v>0</v>
      </c>
      <c r="Q158" s="15">
        <f t="shared" si="90"/>
        <v>6000</v>
      </c>
      <c r="R158" s="16">
        <v>2536.7800000000002</v>
      </c>
      <c r="S158" s="16">
        <f t="shared" si="91"/>
        <v>3463.22</v>
      </c>
      <c r="T158" s="17">
        <f t="shared" si="92"/>
        <v>1.3652031315289459</v>
      </c>
      <c r="U158" s="15">
        <f t="shared" si="93"/>
        <v>56.60377358490566</v>
      </c>
      <c r="V158" s="16">
        <f t="shared" si="94"/>
        <v>23.931886792452833</v>
      </c>
      <c r="W158" s="16">
        <f t="shared" si="95"/>
        <v>32.671886792452824</v>
      </c>
      <c r="X158" s="18">
        <f t="shared" si="96"/>
        <v>6000</v>
      </c>
      <c r="Y158" s="19">
        <v>0</v>
      </c>
      <c r="Z158" s="19">
        <f t="shared" si="97"/>
        <v>6000</v>
      </c>
      <c r="AA158" s="20">
        <f t="shared" si="98"/>
        <v>0</v>
      </c>
      <c r="AB158" s="18">
        <f t="shared" si="99"/>
        <v>56.60377358490566</v>
      </c>
      <c r="AC158" s="19">
        <f t="shared" si="100"/>
        <v>0</v>
      </c>
      <c r="AD158" s="19">
        <f t="shared" si="101"/>
        <v>56.60377358490566</v>
      </c>
    </row>
    <row r="159" spans="2:30" x14ac:dyDescent="0.25">
      <c r="C159" s="13" t="s">
        <v>256</v>
      </c>
      <c r="D159" s="13" t="s">
        <v>257</v>
      </c>
      <c r="E159" s="14">
        <v>4500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5">
        <f t="shared" si="90"/>
        <v>4500</v>
      </c>
      <c r="R159" s="16">
        <v>4162</v>
      </c>
      <c r="S159" s="16">
        <f t="shared" si="91"/>
        <v>338</v>
      </c>
      <c r="T159" s="17">
        <f t="shared" si="92"/>
        <v>8.1210956271023552E-2</v>
      </c>
      <c r="U159" s="15">
        <f t="shared" si="93"/>
        <v>42.452830188679243</v>
      </c>
      <c r="V159" s="16">
        <f t="shared" si="94"/>
        <v>39.264150943396224</v>
      </c>
      <c r="W159" s="16">
        <f t="shared" si="95"/>
        <v>3.1886792452830193</v>
      </c>
      <c r="X159" s="18">
        <f t="shared" si="96"/>
        <v>4500</v>
      </c>
      <c r="Y159" s="19">
        <v>0</v>
      </c>
      <c r="Z159" s="19">
        <f t="shared" si="97"/>
        <v>4500</v>
      </c>
      <c r="AA159" s="20">
        <f t="shared" si="98"/>
        <v>0</v>
      </c>
      <c r="AB159" s="18">
        <f t="shared" si="99"/>
        <v>42.452830188679243</v>
      </c>
      <c r="AC159" s="19">
        <f t="shared" si="100"/>
        <v>0</v>
      </c>
      <c r="AD159" s="19">
        <f t="shared" si="101"/>
        <v>42.452830188679243</v>
      </c>
    </row>
    <row r="160" spans="2:30" x14ac:dyDescent="0.25">
      <c r="C160" s="13" t="s">
        <v>258</v>
      </c>
      <c r="D160" s="13" t="s">
        <v>230</v>
      </c>
      <c r="E160" s="14">
        <v>1500</v>
      </c>
      <c r="F160" s="14">
        <v>1500</v>
      </c>
      <c r="G160" s="14">
        <v>1500</v>
      </c>
      <c r="H160" s="14">
        <v>1500</v>
      </c>
      <c r="I160" s="14">
        <v>1500</v>
      </c>
      <c r="J160" s="14">
        <v>1500</v>
      </c>
      <c r="K160" s="14">
        <v>1500</v>
      </c>
      <c r="L160" s="14">
        <v>1500</v>
      </c>
      <c r="M160" s="14">
        <v>1500</v>
      </c>
      <c r="N160" s="14">
        <v>1500</v>
      </c>
      <c r="O160" s="14">
        <v>1500</v>
      </c>
      <c r="P160" s="14">
        <v>1500</v>
      </c>
      <c r="Q160" s="15">
        <f t="shared" si="90"/>
        <v>18000</v>
      </c>
      <c r="R160" s="16">
        <v>0</v>
      </c>
      <c r="S160" s="16">
        <f t="shared" si="91"/>
        <v>18000</v>
      </c>
      <c r="T160" s="17">
        <f t="shared" si="92"/>
        <v>0</v>
      </c>
      <c r="U160" s="15">
        <f t="shared" si="93"/>
        <v>169.81132075471697</v>
      </c>
      <c r="V160" s="16">
        <f t="shared" si="94"/>
        <v>0</v>
      </c>
      <c r="W160" s="16">
        <f t="shared" si="95"/>
        <v>169.81132075471697</v>
      </c>
      <c r="X160" s="18">
        <f t="shared" si="96"/>
        <v>18000</v>
      </c>
      <c r="Y160" s="19">
        <v>0</v>
      </c>
      <c r="Z160" s="19">
        <f t="shared" si="97"/>
        <v>18000</v>
      </c>
      <c r="AA160" s="20">
        <f t="shared" si="98"/>
        <v>0</v>
      </c>
      <c r="AB160" s="18">
        <f t="shared" si="99"/>
        <v>169.81132075471697</v>
      </c>
      <c r="AC160" s="19">
        <f t="shared" si="100"/>
        <v>0</v>
      </c>
      <c r="AD160" s="19">
        <f t="shared" si="101"/>
        <v>169.81132075471697</v>
      </c>
    </row>
    <row r="161" spans="2:31" x14ac:dyDescent="0.25">
      <c r="C161" s="13" t="s">
        <v>259</v>
      </c>
      <c r="D161" s="13" t="s">
        <v>232</v>
      </c>
      <c r="E161" s="14">
        <v>1800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1000</v>
      </c>
      <c r="L161" s="14">
        <v>0</v>
      </c>
      <c r="M161" s="14">
        <v>0</v>
      </c>
      <c r="N161" s="14">
        <v>0</v>
      </c>
      <c r="O161" s="14">
        <v>0</v>
      </c>
      <c r="P161" s="14">
        <v>1000</v>
      </c>
      <c r="Q161" s="15">
        <f t="shared" si="90"/>
        <v>3800</v>
      </c>
      <c r="R161" s="16">
        <v>4206.22</v>
      </c>
      <c r="S161" s="16">
        <f t="shared" si="91"/>
        <v>-406.22000000000025</v>
      </c>
      <c r="T161" s="17">
        <f t="shared" si="92"/>
        <v>-9.6576023127653857E-2</v>
      </c>
      <c r="U161" s="15">
        <f t="shared" si="93"/>
        <v>35.849056603773583</v>
      </c>
      <c r="V161" s="16">
        <f t="shared" si="94"/>
        <v>39.681320754716985</v>
      </c>
      <c r="W161" s="16">
        <f t="shared" si="95"/>
        <v>-3.8322641509434021</v>
      </c>
      <c r="X161" s="18">
        <f t="shared" si="96"/>
        <v>3800</v>
      </c>
      <c r="Y161" s="19">
        <v>0</v>
      </c>
      <c r="Z161" s="19">
        <f t="shared" si="97"/>
        <v>3800</v>
      </c>
      <c r="AA161" s="20">
        <f t="shared" si="98"/>
        <v>0</v>
      </c>
      <c r="AB161" s="18">
        <f t="shared" si="99"/>
        <v>35.849056603773583</v>
      </c>
      <c r="AC161" s="19">
        <f t="shared" si="100"/>
        <v>0</v>
      </c>
      <c r="AD161" s="19">
        <f t="shared" si="101"/>
        <v>35.849056603773583</v>
      </c>
    </row>
    <row r="162" spans="2:31" x14ac:dyDescent="0.25">
      <c r="C162" s="13" t="s">
        <v>260</v>
      </c>
      <c r="D162" s="13" t="s">
        <v>234</v>
      </c>
      <c r="E162" s="14">
        <v>400</v>
      </c>
      <c r="F162" s="14">
        <v>400</v>
      </c>
      <c r="G162" s="14">
        <v>400</v>
      </c>
      <c r="H162" s="14">
        <v>400</v>
      </c>
      <c r="I162" s="14">
        <v>400</v>
      </c>
      <c r="J162" s="14">
        <v>400</v>
      </c>
      <c r="K162" s="14">
        <v>400</v>
      </c>
      <c r="L162" s="14">
        <v>400</v>
      </c>
      <c r="M162" s="14">
        <v>400</v>
      </c>
      <c r="N162" s="14">
        <v>400</v>
      </c>
      <c r="O162" s="14">
        <v>400</v>
      </c>
      <c r="P162" s="14">
        <v>400</v>
      </c>
      <c r="Q162" s="15">
        <f t="shared" si="90"/>
        <v>4800</v>
      </c>
      <c r="R162" s="16">
        <v>0</v>
      </c>
      <c r="S162" s="16">
        <f t="shared" si="91"/>
        <v>4800</v>
      </c>
      <c r="T162" s="17">
        <f t="shared" si="92"/>
        <v>0</v>
      </c>
      <c r="U162" s="15">
        <f t="shared" si="93"/>
        <v>45.283018867924525</v>
      </c>
      <c r="V162" s="16">
        <f t="shared" si="94"/>
        <v>0</v>
      </c>
      <c r="W162" s="16">
        <f t="shared" si="95"/>
        <v>45.283018867924525</v>
      </c>
      <c r="X162" s="18">
        <f t="shared" si="96"/>
        <v>4800</v>
      </c>
      <c r="Y162" s="19">
        <v>0</v>
      </c>
      <c r="Z162" s="19">
        <f t="shared" si="97"/>
        <v>4800</v>
      </c>
      <c r="AA162" s="20">
        <f t="shared" si="98"/>
        <v>0</v>
      </c>
      <c r="AB162" s="18">
        <f t="shared" si="99"/>
        <v>45.283018867924525</v>
      </c>
      <c r="AC162" s="19">
        <f t="shared" si="100"/>
        <v>0</v>
      </c>
      <c r="AD162" s="19">
        <f t="shared" si="101"/>
        <v>45.283018867924525</v>
      </c>
    </row>
    <row r="163" spans="2:31" x14ac:dyDescent="0.25">
      <c r="C163" s="13" t="s">
        <v>261</v>
      </c>
      <c r="D163" s="13" t="s">
        <v>236</v>
      </c>
      <c r="E163" s="14">
        <v>835</v>
      </c>
      <c r="F163" s="14">
        <v>835</v>
      </c>
      <c r="G163" s="14">
        <v>835</v>
      </c>
      <c r="H163" s="14">
        <v>835</v>
      </c>
      <c r="I163" s="14">
        <v>835</v>
      </c>
      <c r="J163" s="14">
        <v>835</v>
      </c>
      <c r="K163" s="14">
        <v>835</v>
      </c>
      <c r="L163" s="14">
        <v>835</v>
      </c>
      <c r="M163" s="14">
        <v>835</v>
      </c>
      <c r="N163" s="14">
        <v>835</v>
      </c>
      <c r="O163" s="14">
        <v>835</v>
      </c>
      <c r="P163" s="14">
        <v>835</v>
      </c>
      <c r="Q163" s="15">
        <f t="shared" si="90"/>
        <v>10020</v>
      </c>
      <c r="R163" s="16">
        <v>0</v>
      </c>
      <c r="S163" s="16">
        <f t="shared" si="91"/>
        <v>10020</v>
      </c>
      <c r="T163" s="17">
        <f t="shared" si="92"/>
        <v>0</v>
      </c>
      <c r="U163" s="15">
        <f t="shared" si="93"/>
        <v>94.528301886792448</v>
      </c>
      <c r="V163" s="16">
        <f t="shared" si="94"/>
        <v>0</v>
      </c>
      <c r="W163" s="16">
        <f t="shared" si="95"/>
        <v>94.528301886792448</v>
      </c>
      <c r="X163" s="18">
        <f t="shared" si="96"/>
        <v>10020</v>
      </c>
      <c r="Y163" s="19">
        <v>0</v>
      </c>
      <c r="Z163" s="19">
        <f t="shared" si="97"/>
        <v>10020</v>
      </c>
      <c r="AA163" s="20">
        <f t="shared" si="98"/>
        <v>0</v>
      </c>
      <c r="AB163" s="18">
        <f t="shared" si="99"/>
        <v>94.528301886792448</v>
      </c>
      <c r="AC163" s="19">
        <f t="shared" si="100"/>
        <v>0</v>
      </c>
      <c r="AD163" s="19">
        <f t="shared" si="101"/>
        <v>94.528301886792448</v>
      </c>
    </row>
    <row r="164" spans="2:31" x14ac:dyDescent="0.25">
      <c r="C164" s="13" t="s">
        <v>262</v>
      </c>
      <c r="D164" s="13" t="s">
        <v>242</v>
      </c>
      <c r="E164" s="14">
        <v>0</v>
      </c>
      <c r="F164" s="14">
        <v>2000</v>
      </c>
      <c r="G164" s="14">
        <v>2000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5">
        <f t="shared" si="90"/>
        <v>4000</v>
      </c>
      <c r="R164" s="16">
        <v>0</v>
      </c>
      <c r="S164" s="16">
        <f t="shared" si="91"/>
        <v>4000</v>
      </c>
      <c r="T164" s="17">
        <f t="shared" si="92"/>
        <v>0</v>
      </c>
      <c r="U164" s="15">
        <f t="shared" si="93"/>
        <v>37.735849056603776</v>
      </c>
      <c r="V164" s="16">
        <f t="shared" si="94"/>
        <v>0</v>
      </c>
      <c r="W164" s="16">
        <f t="shared" si="95"/>
        <v>37.735849056603776</v>
      </c>
      <c r="X164" s="18">
        <f t="shared" si="96"/>
        <v>4000</v>
      </c>
      <c r="Y164" s="19">
        <v>0</v>
      </c>
      <c r="Z164" s="19">
        <f t="shared" si="97"/>
        <v>4000</v>
      </c>
      <c r="AA164" s="20">
        <f t="shared" si="98"/>
        <v>0</v>
      </c>
      <c r="AB164" s="18">
        <f t="shared" si="99"/>
        <v>37.735849056603776</v>
      </c>
      <c r="AC164" s="19">
        <f t="shared" si="100"/>
        <v>0</v>
      </c>
      <c r="AD164" s="19">
        <f t="shared" si="101"/>
        <v>37.735849056603776</v>
      </c>
    </row>
    <row r="165" spans="2:31" x14ac:dyDescent="0.25">
      <c r="B165" s="47" t="s">
        <v>263</v>
      </c>
      <c r="C165" s="47"/>
      <c r="D165" s="47"/>
      <c r="E165" s="21">
        <f t="shared" ref="E165:R165" si="102">SUM(E153:E164)</f>
        <v>11535</v>
      </c>
      <c r="F165" s="21">
        <f t="shared" si="102"/>
        <v>9235</v>
      </c>
      <c r="G165" s="21">
        <f t="shared" si="102"/>
        <v>8235</v>
      </c>
      <c r="H165" s="21">
        <f t="shared" si="102"/>
        <v>6235</v>
      </c>
      <c r="I165" s="21">
        <f t="shared" si="102"/>
        <v>6235</v>
      </c>
      <c r="J165" s="21">
        <f t="shared" si="102"/>
        <v>8235</v>
      </c>
      <c r="K165" s="21">
        <f t="shared" si="102"/>
        <v>6235</v>
      </c>
      <c r="L165" s="21">
        <f t="shared" si="102"/>
        <v>6235</v>
      </c>
      <c r="M165" s="21">
        <f t="shared" si="102"/>
        <v>8235</v>
      </c>
      <c r="N165" s="21">
        <f t="shared" si="102"/>
        <v>5235</v>
      </c>
      <c r="O165" s="21">
        <f t="shared" si="102"/>
        <v>6235</v>
      </c>
      <c r="P165" s="21">
        <f t="shared" si="102"/>
        <v>6235</v>
      </c>
      <c r="Q165" s="22">
        <f t="shared" si="102"/>
        <v>88120</v>
      </c>
      <c r="R165" s="23">
        <f t="shared" si="102"/>
        <v>10905</v>
      </c>
      <c r="S165" s="23">
        <f t="shared" si="91"/>
        <v>77215</v>
      </c>
      <c r="T165" s="24">
        <f t="shared" si="92"/>
        <v>7.0806969280146719</v>
      </c>
      <c r="U165" s="22">
        <f>SUM(U153:U164)</f>
        <v>831.32075471698101</v>
      </c>
      <c r="V165" s="23">
        <f>SUM(V153:V164)</f>
        <v>102.87735849056605</v>
      </c>
      <c r="W165" s="23">
        <f t="shared" si="95"/>
        <v>728.44339622641496</v>
      </c>
      <c r="X165" s="25">
        <f>SUM(X153:X164)</f>
        <v>88120</v>
      </c>
      <c r="Y165" s="26">
        <f>SUM(Y153:Y164)</f>
        <v>0</v>
      </c>
      <c r="Z165" s="26">
        <f t="shared" si="97"/>
        <v>88120</v>
      </c>
      <c r="AA165" s="27">
        <f t="shared" si="98"/>
        <v>0</v>
      </c>
      <c r="AB165" s="25">
        <f>SUM(AB153:AB164)</f>
        <v>831.32075471698101</v>
      </c>
      <c r="AC165" s="26">
        <f>SUM(AC153:AC164)</f>
        <v>0</v>
      </c>
      <c r="AD165" s="26">
        <f t="shared" si="101"/>
        <v>831.32075471698101</v>
      </c>
    </row>
    <row r="166" spans="2:31" x14ac:dyDescent="0.25">
      <c r="Q166" s="10"/>
      <c r="R166" s="11"/>
      <c r="S166" s="11"/>
      <c r="T166" s="11"/>
      <c r="U166" s="10"/>
      <c r="V166" s="11"/>
      <c r="W166" s="11"/>
      <c r="X166" s="12"/>
      <c r="Y166" s="1"/>
      <c r="Z166" s="1"/>
      <c r="AA166" s="1"/>
      <c r="AB166" s="12"/>
      <c r="AC166" s="1"/>
      <c r="AD166" s="1"/>
    </row>
    <row r="167" spans="2:31" x14ac:dyDescent="0.25">
      <c r="B167" s="47" t="s">
        <v>264</v>
      </c>
      <c r="C167" s="47"/>
      <c r="D167" s="47"/>
      <c r="Q167" s="10"/>
      <c r="R167" s="11"/>
      <c r="S167" s="11"/>
      <c r="T167" s="11"/>
      <c r="U167" s="10"/>
      <c r="V167" s="11"/>
      <c r="W167" s="11"/>
      <c r="X167" s="12"/>
      <c r="Y167" s="1"/>
      <c r="Z167" s="1"/>
      <c r="AA167" s="1"/>
      <c r="AB167" s="12"/>
      <c r="AC167" s="1"/>
      <c r="AD167" s="1"/>
    </row>
    <row r="168" spans="2:31" x14ac:dyDescent="0.25">
      <c r="C168" s="13" t="s">
        <v>265</v>
      </c>
      <c r="D168" s="13" t="s">
        <v>266</v>
      </c>
      <c r="E168" s="14">
        <v>0</v>
      </c>
      <c r="F168" s="14">
        <v>0</v>
      </c>
      <c r="G168" s="14">
        <v>0</v>
      </c>
      <c r="H168" s="14">
        <v>0</v>
      </c>
      <c r="I168" s="14">
        <v>24000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5">
        <f>SUM(E168:P168)</f>
        <v>24000</v>
      </c>
      <c r="R168" s="16">
        <v>0</v>
      </c>
      <c r="S168" s="16">
        <f>Q168-R168</f>
        <v>24000</v>
      </c>
      <c r="T168" s="17">
        <f>IF(R168=0,0,(S168/R168))</f>
        <v>0</v>
      </c>
      <c r="U168" s="15">
        <f>IF(106=0,0,Q168/106)</f>
        <v>226.41509433962264</v>
      </c>
      <c r="V168" s="16">
        <f>IF(106=0,0,R168/106)</f>
        <v>0</v>
      </c>
      <c r="W168" s="16">
        <f>IF(AND(U168=0, V168=0),0,U168-V168)</f>
        <v>226.41509433962264</v>
      </c>
      <c r="X168" s="18">
        <f>SUM(E168:P168)</f>
        <v>24000</v>
      </c>
      <c r="Y168" s="19">
        <v>0</v>
      </c>
      <c r="Z168" s="19">
        <f>X168-Y168</f>
        <v>24000</v>
      </c>
      <c r="AA168" s="20">
        <f>IF(Y168=0,0,(Z168/Y168))</f>
        <v>0</v>
      </c>
      <c r="AB168" s="18">
        <f>IF(106=0,0,X168/106)</f>
        <v>226.41509433962264</v>
      </c>
      <c r="AC168" s="19">
        <f>IF(106=0,0,Y168/106)</f>
        <v>0</v>
      </c>
      <c r="AD168" s="19">
        <f>IF(AND(AB168=0, AC168=0),0,AB168-AC168)</f>
        <v>226.41509433962264</v>
      </c>
    </row>
    <row r="169" spans="2:31" x14ac:dyDescent="0.25">
      <c r="C169" s="13" t="s">
        <v>267</v>
      </c>
      <c r="D169" s="13" t="s">
        <v>268</v>
      </c>
      <c r="E169" s="14">
        <v>0</v>
      </c>
      <c r="F169" s="14">
        <v>0</v>
      </c>
      <c r="G169" s="14">
        <v>10000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5">
        <f>SUM(E169:P169)</f>
        <v>10000</v>
      </c>
      <c r="R169" s="16">
        <v>0</v>
      </c>
      <c r="S169" s="16">
        <f>Q169-R169</f>
        <v>10000</v>
      </c>
      <c r="T169" s="17">
        <f>IF(R169=0,0,(S169/R169))</f>
        <v>0</v>
      </c>
      <c r="U169" s="15">
        <f>IF(106=0,0,Q169/106)</f>
        <v>94.339622641509436</v>
      </c>
      <c r="V169" s="16">
        <f>IF(106=0,0,R169/106)</f>
        <v>0</v>
      </c>
      <c r="W169" s="16">
        <f>IF(AND(U169=0, V169=0),0,U169-V169)</f>
        <v>94.339622641509436</v>
      </c>
      <c r="X169" s="18">
        <f>SUM(E169:P169)</f>
        <v>10000</v>
      </c>
      <c r="Y169" s="19">
        <v>0</v>
      </c>
      <c r="Z169" s="19">
        <f>X169-Y169</f>
        <v>10000</v>
      </c>
      <c r="AA169" s="20">
        <f>IF(Y169=0,0,(Z169/Y169))</f>
        <v>0</v>
      </c>
      <c r="AB169" s="18">
        <f>IF(106=0,0,X169/106)</f>
        <v>94.339622641509436</v>
      </c>
      <c r="AC169" s="19">
        <f>IF(106=0,0,Y169/106)</f>
        <v>0</v>
      </c>
      <c r="AD169" s="19">
        <f>IF(AND(AB169=0, AC169=0),0,AB169-AC169)</f>
        <v>94.339622641509436</v>
      </c>
    </row>
    <row r="170" spans="2:31" x14ac:dyDescent="0.25">
      <c r="B170" s="47" t="s">
        <v>269</v>
      </c>
      <c r="C170" s="47"/>
      <c r="D170" s="47"/>
      <c r="E170" s="21">
        <f t="shared" ref="E170:R170" si="103">SUM(E168:E169)</f>
        <v>0</v>
      </c>
      <c r="F170" s="21">
        <f t="shared" si="103"/>
        <v>0</v>
      </c>
      <c r="G170" s="21">
        <f t="shared" si="103"/>
        <v>10000</v>
      </c>
      <c r="H170" s="21">
        <f t="shared" si="103"/>
        <v>0</v>
      </c>
      <c r="I170" s="21">
        <f t="shared" si="103"/>
        <v>24000</v>
      </c>
      <c r="J170" s="21">
        <f t="shared" si="103"/>
        <v>0</v>
      </c>
      <c r="K170" s="21">
        <f t="shared" si="103"/>
        <v>0</v>
      </c>
      <c r="L170" s="21">
        <f t="shared" si="103"/>
        <v>0</v>
      </c>
      <c r="M170" s="21">
        <f t="shared" si="103"/>
        <v>0</v>
      </c>
      <c r="N170" s="21">
        <f t="shared" si="103"/>
        <v>0</v>
      </c>
      <c r="O170" s="21">
        <f t="shared" si="103"/>
        <v>0</v>
      </c>
      <c r="P170" s="21">
        <f t="shared" si="103"/>
        <v>0</v>
      </c>
      <c r="Q170" s="22">
        <f t="shared" si="103"/>
        <v>34000</v>
      </c>
      <c r="R170" s="23">
        <f t="shared" si="103"/>
        <v>0</v>
      </c>
      <c r="S170" s="23">
        <f>Q170-R170</f>
        <v>34000</v>
      </c>
      <c r="T170" s="24">
        <f>IF(R170=0,0,(S170/R170))</f>
        <v>0</v>
      </c>
      <c r="U170" s="22">
        <f>SUM(U168:U169)</f>
        <v>320.75471698113211</v>
      </c>
      <c r="V170" s="23">
        <f>SUM(V168:V169)</f>
        <v>0</v>
      </c>
      <c r="W170" s="23">
        <f>IF(AND(U170=0, V170=0),0,U170-V170)</f>
        <v>320.75471698113211</v>
      </c>
      <c r="X170" s="25">
        <f>SUM(X168:X169)</f>
        <v>34000</v>
      </c>
      <c r="Y170" s="26">
        <f>SUM(Y168:Y169)</f>
        <v>0</v>
      </c>
      <c r="Z170" s="26">
        <f>X170-Y170</f>
        <v>34000</v>
      </c>
      <c r="AA170" s="27">
        <f>IF(Y170=0,0,(Z170/Y170))</f>
        <v>0</v>
      </c>
      <c r="AB170" s="25">
        <f>SUM(AB168:AB169)</f>
        <v>320.75471698113211</v>
      </c>
      <c r="AC170" s="26">
        <f>SUM(AC168:AC169)</f>
        <v>0</v>
      </c>
      <c r="AD170" s="26">
        <f>IF(AND(AB170=0, AC170=0),0,AB170-AC170)</f>
        <v>320.75471698113211</v>
      </c>
    </row>
    <row r="171" spans="2:31" x14ac:dyDescent="0.25">
      <c r="Q171" s="10"/>
      <c r="R171" s="11"/>
      <c r="S171" s="11"/>
      <c r="T171" s="11"/>
      <c r="U171" s="10"/>
      <c r="V171" s="11"/>
      <c r="W171" s="11"/>
      <c r="X171" s="12"/>
      <c r="Y171" s="1"/>
      <c r="Z171" s="1"/>
      <c r="AA171" s="1"/>
      <c r="AB171" s="12"/>
      <c r="AC171" s="1"/>
      <c r="AD171" s="1"/>
    </row>
    <row r="172" spans="2:31" x14ac:dyDescent="0.25">
      <c r="B172" s="47" t="s">
        <v>270</v>
      </c>
      <c r="C172" s="47"/>
      <c r="D172" s="47"/>
      <c r="Q172" s="10"/>
      <c r="R172" s="11"/>
      <c r="S172" s="11"/>
      <c r="T172" s="11"/>
      <c r="U172" s="10"/>
      <c r="V172" s="11"/>
      <c r="W172" s="11"/>
      <c r="X172" s="12"/>
      <c r="Y172" s="1"/>
      <c r="Z172" s="1"/>
      <c r="AA172" s="1"/>
      <c r="AB172" s="12"/>
      <c r="AC172" s="1"/>
      <c r="AD172" s="1"/>
    </row>
    <row r="173" spans="2:31" x14ac:dyDescent="0.25">
      <c r="C173" s="13" t="s">
        <v>271</v>
      </c>
      <c r="D173" s="13" t="s">
        <v>272</v>
      </c>
      <c r="E173" s="14">
        <v>0</v>
      </c>
      <c r="F173" s="14">
        <v>0</v>
      </c>
      <c r="G173" s="14">
        <v>0</v>
      </c>
      <c r="H173" s="14">
        <v>3750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5">
        <f>SUM(E173:P173)</f>
        <v>3750</v>
      </c>
      <c r="R173" s="16">
        <v>10630.62</v>
      </c>
      <c r="S173" s="16">
        <f>Q173-R173</f>
        <v>-6880.6200000000008</v>
      </c>
      <c r="T173" s="17">
        <f>IF(R173=0,0,(S173/R173))</f>
        <v>-0.64724540995727442</v>
      </c>
      <c r="U173" s="15">
        <f>IF(106=0,0,Q173/106)</f>
        <v>35.377358490566039</v>
      </c>
      <c r="V173" s="16">
        <f>IF(106=0,0,R173/106)</f>
        <v>100.2888679245283</v>
      </c>
      <c r="W173" s="16">
        <f>IF(AND(U173=0, V173=0),0,U173-V173)</f>
        <v>-64.911509433962266</v>
      </c>
      <c r="X173" s="18">
        <f>SUM(E173:P173)</f>
        <v>3750</v>
      </c>
      <c r="Y173" s="19">
        <v>0</v>
      </c>
      <c r="Z173" s="19">
        <f>X173-Y173</f>
        <v>3750</v>
      </c>
      <c r="AA173" s="20">
        <f>IF(Y173=0,0,(Z173/Y173))</f>
        <v>0</v>
      </c>
      <c r="AB173" s="18">
        <f>IF(106=0,0,X173/106)</f>
        <v>35.377358490566039</v>
      </c>
      <c r="AC173" s="19">
        <f>IF(106=0,0,Y173/106)</f>
        <v>0</v>
      </c>
      <c r="AD173" s="19">
        <f>IF(AND(AB173=0, AC173=0),0,AB173-AC173)</f>
        <v>35.377358490566039</v>
      </c>
    </row>
    <row r="174" spans="2:31" x14ac:dyDescent="0.25">
      <c r="D174" s="28" t="s">
        <v>273</v>
      </c>
      <c r="E174" s="29">
        <v>0</v>
      </c>
      <c r="F174" s="29">
        <v>0</v>
      </c>
      <c r="G174" s="29">
        <v>0</v>
      </c>
      <c r="H174" s="29">
        <v>3750</v>
      </c>
      <c r="I174" s="29">
        <v>0</v>
      </c>
      <c r="J174" s="29">
        <v>0</v>
      </c>
      <c r="K174" s="29">
        <v>0</v>
      </c>
      <c r="L174" s="29">
        <v>0</v>
      </c>
      <c r="M174" s="29">
        <v>0</v>
      </c>
      <c r="N174" s="29">
        <v>0</v>
      </c>
      <c r="O174" s="29">
        <v>0</v>
      </c>
      <c r="P174" s="29">
        <v>0</v>
      </c>
      <c r="Q174" s="30"/>
      <c r="R174" s="31"/>
      <c r="S174" s="31"/>
      <c r="T174" s="31"/>
      <c r="U174" s="30"/>
      <c r="V174" s="31"/>
      <c r="W174" s="31"/>
      <c r="X174" s="30"/>
      <c r="Y174" s="31"/>
      <c r="Z174" s="31"/>
      <c r="AA174" s="31"/>
      <c r="AB174" s="30"/>
      <c r="AC174" s="31"/>
      <c r="AD174" s="31"/>
      <c r="AE174" s="31"/>
    </row>
    <row r="175" spans="2:31" x14ac:dyDescent="0.25">
      <c r="C175" s="13" t="s">
        <v>274</v>
      </c>
      <c r="D175" s="13" t="s">
        <v>275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5">
        <f>SUM(E175:P175)</f>
        <v>0</v>
      </c>
      <c r="R175" s="16">
        <v>350</v>
      </c>
      <c r="S175" s="16">
        <f>Q175-R175</f>
        <v>-350</v>
      </c>
      <c r="T175" s="17">
        <f>IF(R175=0,0,(S175/R175))</f>
        <v>-1</v>
      </c>
      <c r="U175" s="15">
        <f>IF(106=0,0,Q175/106)</f>
        <v>0</v>
      </c>
      <c r="V175" s="16">
        <f>IF(106=0,0,R175/106)</f>
        <v>3.3018867924528301</v>
      </c>
      <c r="W175" s="16">
        <f>IF(AND(U175=0, V175=0),0,U175-V175)</f>
        <v>-3.3018867924528301</v>
      </c>
      <c r="X175" s="18">
        <f>SUM(E175:P175)</f>
        <v>0</v>
      </c>
      <c r="Y175" s="19">
        <v>0</v>
      </c>
      <c r="Z175" s="19">
        <f>X175-Y175</f>
        <v>0</v>
      </c>
      <c r="AA175" s="20">
        <f>IF(Y175=0,0,(Z175/Y175))</f>
        <v>0</v>
      </c>
      <c r="AB175" s="18">
        <f>IF(106=0,0,X175/106)</f>
        <v>0</v>
      </c>
      <c r="AC175" s="19">
        <f>IF(106=0,0,Y175/106)</f>
        <v>0</v>
      </c>
      <c r="AD175" s="19">
        <f>IF(AND(AB175=0, AC175=0),0,AB175-AC175)</f>
        <v>0</v>
      </c>
    </row>
    <row r="176" spans="2:31" x14ac:dyDescent="0.25">
      <c r="B176" s="47" t="s">
        <v>276</v>
      </c>
      <c r="C176" s="47"/>
      <c r="D176" s="47"/>
      <c r="E176" s="21">
        <f t="shared" ref="E176:R176" si="104">SUM(E173:E173,E175:E175)</f>
        <v>0</v>
      </c>
      <c r="F176" s="21">
        <f t="shared" si="104"/>
        <v>0</v>
      </c>
      <c r="G176" s="21">
        <f t="shared" si="104"/>
        <v>0</v>
      </c>
      <c r="H176" s="21">
        <f t="shared" si="104"/>
        <v>3750</v>
      </c>
      <c r="I176" s="21">
        <f t="shared" si="104"/>
        <v>0</v>
      </c>
      <c r="J176" s="21">
        <f t="shared" si="104"/>
        <v>0</v>
      </c>
      <c r="K176" s="21">
        <f t="shared" si="104"/>
        <v>0</v>
      </c>
      <c r="L176" s="21">
        <f t="shared" si="104"/>
        <v>0</v>
      </c>
      <c r="M176" s="21">
        <f t="shared" si="104"/>
        <v>0</v>
      </c>
      <c r="N176" s="21">
        <f t="shared" si="104"/>
        <v>0</v>
      </c>
      <c r="O176" s="21">
        <f t="shared" si="104"/>
        <v>0</v>
      </c>
      <c r="P176" s="21">
        <f t="shared" si="104"/>
        <v>0</v>
      </c>
      <c r="Q176" s="22">
        <f t="shared" si="104"/>
        <v>3750</v>
      </c>
      <c r="R176" s="23">
        <f t="shared" si="104"/>
        <v>10980.62</v>
      </c>
      <c r="S176" s="23">
        <f>Q176-R176</f>
        <v>-7230.6200000000008</v>
      </c>
      <c r="T176" s="24">
        <f>IF(R176=0,0,(S176/R176))</f>
        <v>-0.65848922920563691</v>
      </c>
      <c r="U176" s="22">
        <f>SUM(U173:U175)</f>
        <v>35.377358490566039</v>
      </c>
      <c r="V176" s="23">
        <f>SUM(V173:V175)</f>
        <v>103.59075471698114</v>
      </c>
      <c r="W176" s="23">
        <f>IF(AND(U176=0, V176=0),0,U176-V176)</f>
        <v>-68.213396226415099</v>
      </c>
      <c r="X176" s="25">
        <f>SUM(X173:X175)</f>
        <v>3750</v>
      </c>
      <c r="Y176" s="26">
        <f>SUM(Y173:Y175)</f>
        <v>0</v>
      </c>
      <c r="Z176" s="26">
        <f>X176-Y176</f>
        <v>3750</v>
      </c>
      <c r="AA176" s="27">
        <f>IF(Y176=0,0,(Z176/Y176))</f>
        <v>0</v>
      </c>
      <c r="AB176" s="25">
        <f>SUM(AB173:AB175)</f>
        <v>35.377358490566039</v>
      </c>
      <c r="AC176" s="26">
        <f>SUM(AC173:AC175)</f>
        <v>0</v>
      </c>
      <c r="AD176" s="26">
        <f>IF(AND(AB176=0, AC176=0),0,AB176-AC176)</f>
        <v>35.377358490566039</v>
      </c>
    </row>
    <row r="177" spans="1:30" x14ac:dyDescent="0.25">
      <c r="Q177" s="10"/>
      <c r="R177" s="11"/>
      <c r="S177" s="11"/>
      <c r="T177" s="11"/>
      <c r="U177" s="10"/>
      <c r="V177" s="11"/>
      <c r="W177" s="11"/>
      <c r="X177" s="12"/>
      <c r="Y177" s="1"/>
      <c r="Z177" s="1"/>
      <c r="AA177" s="1"/>
      <c r="AB177" s="12"/>
      <c r="AC177" s="1"/>
      <c r="AD177" s="1"/>
    </row>
    <row r="178" spans="1:30" x14ac:dyDescent="0.25">
      <c r="B178" s="47" t="s">
        <v>277</v>
      </c>
      <c r="C178" s="47"/>
      <c r="D178" s="47"/>
      <c r="Q178" s="10"/>
      <c r="R178" s="11"/>
      <c r="S178" s="11"/>
      <c r="T178" s="11"/>
      <c r="U178" s="10"/>
      <c r="V178" s="11"/>
      <c r="W178" s="11"/>
      <c r="X178" s="12"/>
      <c r="Y178" s="1"/>
      <c r="Z178" s="1"/>
      <c r="AA178" s="1"/>
      <c r="AB178" s="12"/>
      <c r="AC178" s="1"/>
      <c r="AD178" s="1"/>
    </row>
    <row r="179" spans="1:30" x14ac:dyDescent="0.25">
      <c r="C179" s="13" t="s">
        <v>278</v>
      </c>
      <c r="D179" s="13" t="s">
        <v>279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5">
        <f>SUM(E179:P179)</f>
        <v>0</v>
      </c>
      <c r="R179" s="16">
        <v>1506.94</v>
      </c>
      <c r="S179" s="16">
        <f>Q179-R179</f>
        <v>-1506.94</v>
      </c>
      <c r="T179" s="17">
        <f>IF(R179=0,0,(S179/R179))</f>
        <v>-1</v>
      </c>
      <c r="U179" s="15">
        <f>IF(106=0,0,Q179/106)</f>
        <v>0</v>
      </c>
      <c r="V179" s="16">
        <f>IF(106=0,0,R179/106)</f>
        <v>14.216415094339624</v>
      </c>
      <c r="W179" s="16">
        <f>IF(AND(U179=0, V179=0),0,U179-V179)</f>
        <v>-14.216415094339624</v>
      </c>
      <c r="X179" s="18">
        <f>SUM(E179:P179)</f>
        <v>0</v>
      </c>
      <c r="Y179" s="19">
        <v>0</v>
      </c>
      <c r="Z179" s="19">
        <f>X179-Y179</f>
        <v>0</v>
      </c>
      <c r="AA179" s="20">
        <f>IF(Y179=0,0,(Z179/Y179))</f>
        <v>0</v>
      </c>
      <c r="AB179" s="18">
        <f>IF(106=0,0,X179/106)</f>
        <v>0</v>
      </c>
      <c r="AC179" s="19">
        <f>IF(106=0,0,Y179/106)</f>
        <v>0</v>
      </c>
      <c r="AD179" s="19">
        <f>IF(AND(AB179=0, AC179=0),0,AB179-AC179)</f>
        <v>0</v>
      </c>
    </row>
    <row r="180" spans="1:30" x14ac:dyDescent="0.25">
      <c r="B180" s="47" t="s">
        <v>280</v>
      </c>
      <c r="C180" s="47"/>
      <c r="D180" s="47"/>
      <c r="E180" s="21">
        <f t="shared" ref="E180:R180" si="105">SUM(E179:E179)</f>
        <v>0</v>
      </c>
      <c r="F180" s="21">
        <f t="shared" si="105"/>
        <v>0</v>
      </c>
      <c r="G180" s="21">
        <f t="shared" si="105"/>
        <v>0</v>
      </c>
      <c r="H180" s="21">
        <f t="shared" si="105"/>
        <v>0</v>
      </c>
      <c r="I180" s="21">
        <f t="shared" si="105"/>
        <v>0</v>
      </c>
      <c r="J180" s="21">
        <f t="shared" si="105"/>
        <v>0</v>
      </c>
      <c r="K180" s="21">
        <f t="shared" si="105"/>
        <v>0</v>
      </c>
      <c r="L180" s="21">
        <f t="shared" si="105"/>
        <v>0</v>
      </c>
      <c r="M180" s="21">
        <f t="shared" si="105"/>
        <v>0</v>
      </c>
      <c r="N180" s="21">
        <f t="shared" si="105"/>
        <v>0</v>
      </c>
      <c r="O180" s="21">
        <f t="shared" si="105"/>
        <v>0</v>
      </c>
      <c r="P180" s="21">
        <f t="shared" si="105"/>
        <v>0</v>
      </c>
      <c r="Q180" s="22">
        <f t="shared" si="105"/>
        <v>0</v>
      </c>
      <c r="R180" s="23">
        <f t="shared" si="105"/>
        <v>1506.94</v>
      </c>
      <c r="S180" s="23">
        <f>Q180-R180</f>
        <v>-1506.94</v>
      </c>
      <c r="T180" s="24">
        <f>IF(R180=0,0,(S180/R180))</f>
        <v>-1</v>
      </c>
      <c r="U180" s="22">
        <f>SUM(U179:U179)</f>
        <v>0</v>
      </c>
      <c r="V180" s="23">
        <f>SUM(V179:V179)</f>
        <v>14.216415094339624</v>
      </c>
      <c r="W180" s="23">
        <f>IF(AND(U180=0, V180=0),0,U180-V180)</f>
        <v>-14.216415094339624</v>
      </c>
      <c r="X180" s="25">
        <f>SUM(X179:X179)</f>
        <v>0</v>
      </c>
      <c r="Y180" s="26">
        <f>SUM(Y179:Y179)</f>
        <v>0</v>
      </c>
      <c r="Z180" s="26">
        <f>X180-Y180</f>
        <v>0</v>
      </c>
      <c r="AA180" s="27">
        <f>IF(Y180=0,0,(Z180/Y180))</f>
        <v>0</v>
      </c>
      <c r="AB180" s="25">
        <f>SUM(AB179:AB179)</f>
        <v>0</v>
      </c>
      <c r="AC180" s="26">
        <f>SUM(AC179:AC179)</f>
        <v>0</v>
      </c>
      <c r="AD180" s="26">
        <f>IF(AND(AB180=0, AC180=0),0,AB180-AC180)</f>
        <v>0</v>
      </c>
    </row>
    <row r="181" spans="1:30" x14ac:dyDescent="0.25">
      <c r="Q181" s="10"/>
      <c r="R181" s="11"/>
      <c r="S181" s="11"/>
      <c r="T181" s="11"/>
      <c r="U181" s="10"/>
      <c r="V181" s="11"/>
      <c r="W181" s="11"/>
      <c r="X181" s="12"/>
      <c r="Y181" s="1"/>
      <c r="Z181" s="1"/>
      <c r="AA181" s="1"/>
      <c r="AB181" s="12"/>
      <c r="AC181" s="1"/>
      <c r="AD181" s="1"/>
    </row>
    <row r="182" spans="1:30" x14ac:dyDescent="0.25">
      <c r="B182" s="47" t="s">
        <v>281</v>
      </c>
      <c r="C182" s="47"/>
      <c r="D182" s="47"/>
      <c r="Q182" s="10"/>
      <c r="R182" s="11"/>
      <c r="S182" s="11"/>
      <c r="T182" s="11"/>
      <c r="U182" s="10"/>
      <c r="V182" s="11"/>
      <c r="W182" s="11"/>
      <c r="X182" s="12"/>
      <c r="Y182" s="1"/>
      <c r="Z182" s="1"/>
      <c r="AA182" s="1"/>
      <c r="AB182" s="12"/>
      <c r="AC182" s="1"/>
      <c r="AD182" s="1"/>
    </row>
    <row r="183" spans="1:30" x14ac:dyDescent="0.25">
      <c r="C183" s="13" t="s">
        <v>282</v>
      </c>
      <c r="D183" s="13" t="s">
        <v>283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5">
        <f>SUM(E183:P183)</f>
        <v>0</v>
      </c>
      <c r="R183" s="16">
        <v>-2350</v>
      </c>
      <c r="S183" s="16">
        <f>Q183-R183</f>
        <v>2350</v>
      </c>
      <c r="T183" s="17">
        <f>IF(R183=0,0,(S183/R183))</f>
        <v>-1</v>
      </c>
      <c r="U183" s="15">
        <f>IF(106=0,0,Q183/106)</f>
        <v>0</v>
      </c>
      <c r="V183" s="16">
        <f>IF(106=0,0,R183/106)</f>
        <v>-22.169811320754718</v>
      </c>
      <c r="W183" s="16">
        <f>IF(AND(U183=0, V183=0),0,U183-V183)</f>
        <v>22.169811320754718</v>
      </c>
      <c r="X183" s="18">
        <f>SUM(E183:P183)</f>
        <v>0</v>
      </c>
      <c r="Y183" s="19">
        <v>0</v>
      </c>
      <c r="Z183" s="19">
        <f>X183-Y183</f>
        <v>0</v>
      </c>
      <c r="AA183" s="20">
        <f>IF(Y183=0,0,(Z183/Y183))</f>
        <v>0</v>
      </c>
      <c r="AB183" s="18">
        <f>IF(106=0,0,X183/106)</f>
        <v>0</v>
      </c>
      <c r="AC183" s="19">
        <f>IF(106=0,0,Y183/106)</f>
        <v>0</v>
      </c>
      <c r="AD183" s="19">
        <f>IF(AND(AB183=0, AC183=0),0,AB183-AC183)</f>
        <v>0</v>
      </c>
    </row>
    <row r="184" spans="1:30" x14ac:dyDescent="0.25">
      <c r="C184" s="13" t="s">
        <v>284</v>
      </c>
      <c r="D184" s="13" t="s">
        <v>285</v>
      </c>
      <c r="E184" s="1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5">
        <f>SUM(E184:P184)</f>
        <v>0</v>
      </c>
      <c r="R184" s="16">
        <v>279714.77</v>
      </c>
      <c r="S184" s="16">
        <f>Q184-R184</f>
        <v>-279714.77</v>
      </c>
      <c r="T184" s="17">
        <f>IF(R184=0,0,(S184/R184))</f>
        <v>-1</v>
      </c>
      <c r="U184" s="15">
        <f>IF(106=0,0,Q184/106)</f>
        <v>0</v>
      </c>
      <c r="V184" s="16">
        <f>IF(106=0,0,R184/106)</f>
        <v>2638.8185849056604</v>
      </c>
      <c r="W184" s="16">
        <f>IF(AND(U184=0, V184=0),0,U184-V184)</f>
        <v>-2638.8185849056604</v>
      </c>
      <c r="X184" s="18">
        <f>SUM(E184:P184)</f>
        <v>0</v>
      </c>
      <c r="Y184" s="19">
        <v>0</v>
      </c>
      <c r="Z184" s="19">
        <f>X184-Y184</f>
        <v>0</v>
      </c>
      <c r="AA184" s="20">
        <f>IF(Y184=0,0,(Z184/Y184))</f>
        <v>0</v>
      </c>
      <c r="AB184" s="18">
        <f>IF(106=0,0,X184/106)</f>
        <v>0</v>
      </c>
      <c r="AC184" s="19">
        <f>IF(106=0,0,Y184/106)</f>
        <v>0</v>
      </c>
      <c r="AD184" s="19">
        <f>IF(AND(AB184=0, AC184=0),0,AB184-AC184)</f>
        <v>0</v>
      </c>
    </row>
    <row r="185" spans="1:30" x14ac:dyDescent="0.25">
      <c r="B185" s="47" t="s">
        <v>286</v>
      </c>
      <c r="C185" s="47"/>
      <c r="D185" s="47"/>
      <c r="E185" s="21">
        <f t="shared" ref="E185:R185" si="106">SUM(E183:E184)</f>
        <v>0</v>
      </c>
      <c r="F185" s="21">
        <f t="shared" si="106"/>
        <v>0</v>
      </c>
      <c r="G185" s="21">
        <f t="shared" si="106"/>
        <v>0</v>
      </c>
      <c r="H185" s="21">
        <f t="shared" si="106"/>
        <v>0</v>
      </c>
      <c r="I185" s="21">
        <f t="shared" si="106"/>
        <v>0</v>
      </c>
      <c r="J185" s="21">
        <f t="shared" si="106"/>
        <v>0</v>
      </c>
      <c r="K185" s="21">
        <f t="shared" si="106"/>
        <v>0</v>
      </c>
      <c r="L185" s="21">
        <f t="shared" si="106"/>
        <v>0</v>
      </c>
      <c r="M185" s="21">
        <f t="shared" si="106"/>
        <v>0</v>
      </c>
      <c r="N185" s="21">
        <f t="shared" si="106"/>
        <v>0</v>
      </c>
      <c r="O185" s="21">
        <f t="shared" si="106"/>
        <v>0</v>
      </c>
      <c r="P185" s="21">
        <f t="shared" si="106"/>
        <v>0</v>
      </c>
      <c r="Q185" s="22">
        <f t="shared" si="106"/>
        <v>0</v>
      </c>
      <c r="R185" s="23">
        <f t="shared" si="106"/>
        <v>277364.77</v>
      </c>
      <c r="S185" s="23">
        <f>Q185-R185</f>
        <v>-277364.77</v>
      </c>
      <c r="T185" s="24">
        <f>IF(R185=0,0,(S185/R185))</f>
        <v>-1</v>
      </c>
      <c r="U185" s="22">
        <f>SUM(U183:U184)</f>
        <v>0</v>
      </c>
      <c r="V185" s="23">
        <f>SUM(V183:V184)</f>
        <v>2616.6487735849055</v>
      </c>
      <c r="W185" s="23">
        <f>IF(AND(U185=0, V185=0),0,U185-V185)</f>
        <v>-2616.6487735849055</v>
      </c>
      <c r="X185" s="25">
        <f>SUM(X183:X184)</f>
        <v>0</v>
      </c>
      <c r="Y185" s="26">
        <f>SUM(Y183:Y184)</f>
        <v>0</v>
      </c>
      <c r="Z185" s="26">
        <f>X185-Y185</f>
        <v>0</v>
      </c>
      <c r="AA185" s="27">
        <f>IF(Y185=0,0,(Z185/Y185))</f>
        <v>0</v>
      </c>
      <c r="AB185" s="25">
        <f>SUM(AB183:AB184)</f>
        <v>0</v>
      </c>
      <c r="AC185" s="26">
        <f>SUM(AC183:AC184)</f>
        <v>0</v>
      </c>
      <c r="AD185" s="26">
        <f>IF(AND(AB185=0, AC185=0),0,AB185-AC185)</f>
        <v>0</v>
      </c>
    </row>
    <row r="186" spans="1:30" x14ac:dyDescent="0.25">
      <c r="Q186" s="10"/>
      <c r="R186" s="11"/>
      <c r="S186" s="11"/>
      <c r="T186" s="11"/>
      <c r="U186" s="10"/>
      <c r="V186" s="11"/>
      <c r="W186" s="11"/>
      <c r="X186" s="12"/>
      <c r="Y186" s="1"/>
      <c r="Z186" s="1"/>
      <c r="AA186" s="1"/>
      <c r="AB186" s="12"/>
      <c r="AC186" s="1"/>
      <c r="AD186" s="1"/>
    </row>
    <row r="187" spans="1:30" x14ac:dyDescent="0.25">
      <c r="A187" s="46" t="s">
        <v>287</v>
      </c>
      <c r="B187" s="46"/>
      <c r="C187" s="46"/>
      <c r="D187" s="46"/>
      <c r="E187" s="21">
        <f t="shared" ref="E187:R187" si="107">SUM(E150,E165,E170,E176,E180,E185)</f>
        <v>11535</v>
      </c>
      <c r="F187" s="21">
        <f t="shared" si="107"/>
        <v>9235</v>
      </c>
      <c r="G187" s="21">
        <f t="shared" si="107"/>
        <v>18235</v>
      </c>
      <c r="H187" s="21">
        <f t="shared" si="107"/>
        <v>9985</v>
      </c>
      <c r="I187" s="21">
        <f t="shared" si="107"/>
        <v>30235</v>
      </c>
      <c r="J187" s="21">
        <f t="shared" si="107"/>
        <v>8235</v>
      </c>
      <c r="K187" s="21">
        <f t="shared" si="107"/>
        <v>6235</v>
      </c>
      <c r="L187" s="21">
        <f t="shared" si="107"/>
        <v>6235</v>
      </c>
      <c r="M187" s="21">
        <f t="shared" si="107"/>
        <v>8235</v>
      </c>
      <c r="N187" s="21">
        <f t="shared" si="107"/>
        <v>5235</v>
      </c>
      <c r="O187" s="21">
        <f t="shared" si="107"/>
        <v>6235</v>
      </c>
      <c r="P187" s="21">
        <f t="shared" si="107"/>
        <v>6235</v>
      </c>
      <c r="Q187" s="22">
        <f t="shared" si="107"/>
        <v>125870</v>
      </c>
      <c r="R187" s="23">
        <f t="shared" si="107"/>
        <v>368909.24</v>
      </c>
      <c r="S187" s="23">
        <f>Q187-R187</f>
        <v>-243039.24</v>
      </c>
      <c r="T187" s="24">
        <f>IF(R187=0,0,(S187/R187))</f>
        <v>-0.65880496785605047</v>
      </c>
      <c r="U187" s="22">
        <f>SUM(U150,U165,U170,U176,U180,U185)</f>
        <v>1187.4528301886792</v>
      </c>
      <c r="V187" s="23">
        <f>SUM(V150,V165,V170,V176,V180,V185)</f>
        <v>3480.2758490566034</v>
      </c>
      <c r="W187" s="23">
        <f>IF(AND(U187=0, V187=0),0,U187-V187)</f>
        <v>-2292.8230188679245</v>
      </c>
      <c r="X187" s="25">
        <f>SUM(X150,X165,X170,X176,X180,X185)</f>
        <v>125870</v>
      </c>
      <c r="Y187" s="26">
        <f>SUM(Y150,Y165,Y170,Y176,Y180,Y185)</f>
        <v>58454</v>
      </c>
      <c r="Z187" s="26">
        <f>X187-Y187</f>
        <v>67416</v>
      </c>
      <c r="AA187" s="27">
        <f>IF(Y187=0,0,(Z187/Y187))</f>
        <v>1.1533171382625655</v>
      </c>
      <c r="AB187" s="25">
        <f>SUM(AB150,AB165,AB170,AB176,AB180,AB185)</f>
        <v>1187.4528301886792</v>
      </c>
      <c r="AC187" s="26">
        <f>SUM(AC150,AC165,AC170,AC176,AC180,AC185)</f>
        <v>551.45283018867917</v>
      </c>
      <c r="AD187" s="26">
        <f>IF(AND(AB187=0, AC187=0),0,AB187-AC187)</f>
        <v>636</v>
      </c>
    </row>
    <row r="188" spans="1:30" x14ac:dyDescent="0.25">
      <c r="Q188" s="10"/>
      <c r="R188" s="11"/>
      <c r="S188" s="11"/>
      <c r="T188" s="11"/>
      <c r="U188" s="10"/>
      <c r="V188" s="11"/>
      <c r="W188" s="11"/>
      <c r="X188" s="12"/>
      <c r="Y188" s="1"/>
      <c r="Z188" s="1"/>
      <c r="AA188" s="1"/>
      <c r="AB188" s="12"/>
      <c r="AC188" s="1"/>
      <c r="AD188" s="1"/>
    </row>
    <row r="189" spans="1:30" x14ac:dyDescent="0.25">
      <c r="A189" s="46" t="s">
        <v>288</v>
      </c>
      <c r="B189" s="46"/>
      <c r="C189" s="46"/>
      <c r="D189" s="46"/>
      <c r="E189" s="32">
        <f t="shared" ref="E189:R189" si="108">E133-E187</f>
        <v>-16636</v>
      </c>
      <c r="F189" s="32">
        <f t="shared" si="108"/>
        <v>-1570.8699999999953</v>
      </c>
      <c r="G189" s="32">
        <f t="shared" si="108"/>
        <v>-8988.8699999999953</v>
      </c>
      <c r="H189" s="32">
        <f t="shared" si="108"/>
        <v>-5887.8699999999953</v>
      </c>
      <c r="I189" s="32">
        <f t="shared" si="108"/>
        <v>-26303.58</v>
      </c>
      <c r="J189" s="32">
        <f t="shared" si="108"/>
        <v>-3009.5800000000017</v>
      </c>
      <c r="K189" s="32">
        <f t="shared" si="108"/>
        <v>-8410.5800000000017</v>
      </c>
      <c r="L189" s="32">
        <f t="shared" si="108"/>
        <v>-17770.580000000002</v>
      </c>
      <c r="M189" s="32">
        <f t="shared" si="108"/>
        <v>-5132.5800000000017</v>
      </c>
      <c r="N189" s="32">
        <f t="shared" si="108"/>
        <v>1675.4199999999983</v>
      </c>
      <c r="O189" s="32">
        <f t="shared" si="108"/>
        <v>1472.4199999999983</v>
      </c>
      <c r="P189" s="32">
        <f t="shared" si="108"/>
        <v>5255.4199999999983</v>
      </c>
      <c r="Q189" s="33">
        <f t="shared" si="108"/>
        <v>-85307.25</v>
      </c>
      <c r="R189" s="34">
        <f t="shared" si="108"/>
        <v>20812.850000000326</v>
      </c>
      <c r="S189" s="34">
        <f>Q189-R189</f>
        <v>-106120.10000000033</v>
      </c>
      <c r="T189" s="35">
        <f>IF(R189=0,0,(S189/R189))</f>
        <v>-5.0987779184493549</v>
      </c>
      <c r="U189" s="33">
        <f>U133-U187</f>
        <v>-804.78537735849454</v>
      </c>
      <c r="V189" s="34">
        <f>V133-V187</f>
        <v>196.34764150943329</v>
      </c>
      <c r="W189" s="34">
        <f>IF(AND(U189=0, V189=0),0,U189-V189)</f>
        <v>-1001.1330188679278</v>
      </c>
      <c r="X189" s="36">
        <f>X133-X187</f>
        <v>-85307.25</v>
      </c>
      <c r="Y189" s="32">
        <f>Y133-Y187</f>
        <v>240263.87999999989</v>
      </c>
      <c r="Z189" s="32">
        <f>X189-Y189</f>
        <v>-325571.12999999989</v>
      </c>
      <c r="AA189" s="37">
        <f>IF(Y189=0,0,(Z189/Y189))</f>
        <v>-1.3550564903888176</v>
      </c>
      <c r="AB189" s="36">
        <f>AB133-AB187</f>
        <v>-804.78537735849454</v>
      </c>
      <c r="AC189" s="32">
        <f>AC133-AC187</f>
        <v>2266.6403773584907</v>
      </c>
      <c r="AD189" s="32">
        <f>IF(AND(AB189=0, AC189=0),0,AB189-AC189)</f>
        <v>-3071.4257547169855</v>
      </c>
    </row>
    <row r="190" spans="1:30" x14ac:dyDescent="0.25">
      <c r="Q190" s="10"/>
      <c r="R190" s="11"/>
      <c r="S190" s="11"/>
      <c r="T190" s="11"/>
      <c r="U190" s="10"/>
      <c r="V190" s="11"/>
      <c r="W190" s="11"/>
      <c r="X190" s="12"/>
      <c r="Y190" s="1"/>
      <c r="Z190" s="1"/>
      <c r="AA190" s="1"/>
      <c r="AB190" s="12"/>
      <c r="AC190" s="1"/>
      <c r="AD190" s="1"/>
    </row>
    <row r="191" spans="1:30" x14ac:dyDescent="0.25">
      <c r="Q191" s="10"/>
      <c r="R191" s="11"/>
      <c r="S191" s="11"/>
      <c r="T191" s="11"/>
      <c r="U191" s="10"/>
      <c r="V191" s="11"/>
      <c r="W191" s="11"/>
      <c r="X191" s="12"/>
      <c r="Y191" s="1"/>
      <c r="Z191" s="1"/>
      <c r="AA191" s="1"/>
      <c r="AB191" s="12"/>
      <c r="AC191" s="1"/>
      <c r="AD191" s="1"/>
    </row>
  </sheetData>
  <mergeCells count="52">
    <mergeCell ref="A187:D187"/>
    <mergeCell ref="A189:D189"/>
    <mergeCell ref="B176:D176"/>
    <mergeCell ref="B178:D178"/>
    <mergeCell ref="B180:D180"/>
    <mergeCell ref="B182:D182"/>
    <mergeCell ref="B185:D185"/>
    <mergeCell ref="B152:D152"/>
    <mergeCell ref="B165:D165"/>
    <mergeCell ref="B167:D167"/>
    <mergeCell ref="B170:D170"/>
    <mergeCell ref="B172:D172"/>
    <mergeCell ref="A131:D131"/>
    <mergeCell ref="A133:D133"/>
    <mergeCell ref="A136:D136"/>
    <mergeCell ref="B137:D137"/>
    <mergeCell ref="B150:D150"/>
    <mergeCell ref="B118:D118"/>
    <mergeCell ref="B120:D120"/>
    <mergeCell ref="B125:D125"/>
    <mergeCell ref="B127:D127"/>
    <mergeCell ref="B129:D129"/>
    <mergeCell ref="B82:D82"/>
    <mergeCell ref="B99:D99"/>
    <mergeCell ref="B101:D101"/>
    <mergeCell ref="B106:D106"/>
    <mergeCell ref="B108:D108"/>
    <mergeCell ref="B51:D51"/>
    <mergeCell ref="B53:D53"/>
    <mergeCell ref="B75:D75"/>
    <mergeCell ref="B77:D77"/>
    <mergeCell ref="B80:D80"/>
    <mergeCell ref="A28:D28"/>
    <mergeCell ref="A30:D30"/>
    <mergeCell ref="B31:D31"/>
    <mergeCell ref="B40:D40"/>
    <mergeCell ref="B42:D42"/>
    <mergeCell ref="B7:D7"/>
    <mergeCell ref="B9:D9"/>
    <mergeCell ref="B22:D22"/>
    <mergeCell ref="B24:D24"/>
    <mergeCell ref="B26:D26"/>
    <mergeCell ref="ALR2:ALT2"/>
    <mergeCell ref="X2:AA2"/>
    <mergeCell ref="AB2:AD2"/>
    <mergeCell ref="A4:D4"/>
    <mergeCell ref="B5:D5"/>
    <mergeCell ref="A1:D1"/>
    <mergeCell ref="Q1:W1"/>
    <mergeCell ref="X1:AD1"/>
    <mergeCell ref="Q2:T2"/>
    <mergeCell ref="U2:W2"/>
  </mergeCells>
  <pageMargins left="0.7" right="0.7" top="0.75" bottom="0.75" header="0.3" footer="0.3"/>
  <pageSetup paperSize="9" fitToWidth="0" fitToHeight="0" orientation="landscape" horizontalDpi="0" verticalDpi="0"/>
  <ignoredErrors>
    <ignoredError sqref="C6 C10:C12 C15:C21 C25 C32 C36:C39 C43:C50 C54:C74 C78:C79 C83:C98 C102:C105 C109:C117 C121 C123:C124 C128 C138:C149 C153:C164 C168:C169 C173 C175 C179 C183:C18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Working Draft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Michela Seehusen</dc:creator>
  <cp:lastModifiedBy>Michela Seehusen</cp:lastModifiedBy>
  <dcterms:created xsi:type="dcterms:W3CDTF">2025-01-16T16:52:40Z</dcterms:created>
  <dcterms:modified xsi:type="dcterms:W3CDTF">2025-01-16T16:52:40Z</dcterms:modified>
</cp:coreProperties>
</file>